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3040" windowHeight="9240" tabRatio="604" firstSheet="20" activeTab="31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62913" calcMode="manual"/>
</workbook>
</file>

<file path=xl/calcChain.xml><?xml version="1.0" encoding="utf-8"?>
<calcChain xmlns="http://schemas.openxmlformats.org/spreadsheetml/2006/main">
  <c r="Q8" i="228" l="1"/>
  <c r="V8" i="207"/>
  <c r="Q8" i="204"/>
  <c r="Q8" i="206"/>
  <c r="M8" i="200"/>
  <c r="Q8" i="200" s="1"/>
  <c r="Q8" i="229"/>
  <c r="P8" i="229"/>
  <c r="V8" i="229" s="1"/>
  <c r="N8" i="229"/>
  <c r="M8" i="229"/>
  <c r="Q8" i="202"/>
  <c r="P8" i="202"/>
  <c r="V8" i="202" s="1"/>
  <c r="M8" i="202"/>
  <c r="X20" i="228"/>
  <c r="M8" i="210"/>
  <c r="M8" i="208"/>
  <c r="M8" i="211"/>
  <c r="M8" i="212"/>
  <c r="M8" i="213"/>
  <c r="M8" i="214"/>
  <c r="M8" i="215"/>
  <c r="M8" i="216"/>
  <c r="M8" i="217"/>
  <c r="M8" i="218"/>
  <c r="M8" i="219"/>
  <c r="M8" i="220"/>
  <c r="M8" i="221"/>
  <c r="M8" i="222"/>
  <c r="M8" i="223"/>
  <c r="M8" i="224"/>
  <c r="M8" i="225"/>
  <c r="M8" i="226"/>
  <c r="M8" i="227"/>
  <c r="M8" i="228"/>
  <c r="M8" i="209"/>
  <c r="Q8" i="207"/>
  <c r="P8" i="207"/>
  <c r="M8" i="207"/>
  <c r="M8" i="203"/>
  <c r="Q8" i="203" s="1"/>
  <c r="M8" i="204"/>
  <c r="M8" i="205"/>
  <c r="Q8" i="205" s="1"/>
  <c r="M8" i="206"/>
  <c r="M8" i="201"/>
  <c r="Q8" i="201" s="1"/>
  <c r="F7" i="198"/>
  <c r="G7" i="198"/>
  <c r="AD7" i="198"/>
  <c r="AE7" i="198"/>
  <c r="B7" i="198"/>
  <c r="C7" i="198"/>
  <c r="I7" i="198"/>
  <c r="H7" i="198"/>
  <c r="D7" i="198"/>
  <c r="E7" i="198"/>
  <c r="P7" i="229" l="1"/>
  <c r="P7" i="207"/>
  <c r="P7" i="202"/>
  <c r="M7" i="218"/>
  <c r="M7" i="219"/>
  <c r="M7" i="220"/>
  <c r="M7" i="221"/>
  <c r="M7" i="222"/>
  <c r="M7" i="223"/>
  <c r="M7" i="224"/>
  <c r="M7" i="225"/>
  <c r="M7" i="226"/>
  <c r="M7" i="227"/>
  <c r="M7" i="228"/>
  <c r="M7" i="229"/>
  <c r="M7" i="217"/>
  <c r="M7" i="201"/>
  <c r="M7" i="202"/>
  <c r="M7" i="203"/>
  <c r="M7" i="204"/>
  <c r="M7" i="205"/>
  <c r="M7" i="206"/>
  <c r="M7" i="207"/>
  <c r="M7" i="209"/>
  <c r="M7" i="210"/>
  <c r="M7" i="208"/>
  <c r="M7" i="211"/>
  <c r="M7" i="212"/>
  <c r="M7" i="213"/>
  <c r="M7" i="214"/>
  <c r="M7" i="215"/>
  <c r="M7" i="216"/>
  <c r="M7" i="200"/>
  <c r="C6" i="198"/>
  <c r="AD6" i="198"/>
  <c r="G6" i="198"/>
  <c r="D6" i="198"/>
  <c r="I6" i="198"/>
  <c r="E6" i="198"/>
  <c r="AE6" i="198"/>
  <c r="H6" i="198"/>
  <c r="B6" i="198"/>
  <c r="F6" i="198"/>
  <c r="N6" i="200" l="1"/>
  <c r="Q6" i="229"/>
  <c r="Q5" i="229"/>
  <c r="P6" i="229"/>
  <c r="P5" i="229"/>
  <c r="M6" i="229"/>
  <c r="M5" i="229"/>
  <c r="M6" i="222"/>
  <c r="M6" i="223"/>
  <c r="M6" i="224"/>
  <c r="M6" i="225"/>
  <c r="M6" i="226"/>
  <c r="M6" i="227"/>
  <c r="M6" i="228"/>
  <c r="M6" i="221"/>
  <c r="Q6" i="202"/>
  <c r="P4" i="202"/>
  <c r="N4" i="202"/>
  <c r="M4" i="202"/>
  <c r="P5" i="202"/>
  <c r="M5" i="202"/>
  <c r="M6" i="202"/>
  <c r="P6" i="202"/>
  <c r="M6" i="210"/>
  <c r="M6" i="208"/>
  <c r="M6" i="211"/>
  <c r="M6" i="212"/>
  <c r="M6" i="213"/>
  <c r="M6" i="214"/>
  <c r="M6" i="215"/>
  <c r="M6" i="216"/>
  <c r="M6" i="217"/>
  <c r="M6" i="218"/>
  <c r="M6" i="219"/>
  <c r="M6" i="220"/>
  <c r="M6" i="209"/>
  <c r="P6" i="207"/>
  <c r="M6" i="207"/>
  <c r="M6" i="203"/>
  <c r="M6" i="204"/>
  <c r="M6" i="205"/>
  <c r="M6" i="206"/>
  <c r="M6" i="201"/>
  <c r="M6" i="200"/>
  <c r="Q20" i="207" l="1"/>
  <c r="Q19" i="207"/>
  <c r="Q18" i="207"/>
  <c r="Q17" i="207"/>
  <c r="Q16" i="207"/>
  <c r="Q15" i="207"/>
  <c r="Q14" i="207"/>
  <c r="Q13" i="207"/>
  <c r="Q12" i="207"/>
  <c r="Q11" i="207"/>
  <c r="Q10" i="207"/>
  <c r="Q9" i="207"/>
  <c r="Q7" i="207"/>
  <c r="Q6" i="207"/>
  <c r="N20" i="207"/>
  <c r="N19" i="207"/>
  <c r="N18" i="207"/>
  <c r="N17" i="207"/>
  <c r="N16" i="207"/>
  <c r="N15" i="207"/>
  <c r="N14" i="207"/>
  <c r="N13" i="207"/>
  <c r="N12" i="207"/>
  <c r="N11" i="207"/>
  <c r="N10" i="207"/>
  <c r="N9" i="207"/>
  <c r="N8" i="207"/>
  <c r="N7" i="207"/>
  <c r="N6" i="207"/>
  <c r="Q20" i="229"/>
  <c r="Q19" i="229"/>
  <c r="Q18" i="229"/>
  <c r="Q17" i="229"/>
  <c r="Q16" i="229"/>
  <c r="Q15" i="229"/>
  <c r="Q14" i="229"/>
  <c r="Q13" i="229"/>
  <c r="Q12" i="229"/>
  <c r="Q11" i="229"/>
  <c r="Q10" i="229"/>
  <c r="Q9" i="229"/>
  <c r="Q7" i="229"/>
  <c r="N9" i="229"/>
  <c r="N7" i="229"/>
  <c r="N10" i="229"/>
  <c r="N11" i="229"/>
  <c r="N12" i="229"/>
  <c r="N13" i="229"/>
  <c r="N14" i="229"/>
  <c r="N15" i="229"/>
  <c r="N16" i="229"/>
  <c r="N17" i="229"/>
  <c r="N18" i="229"/>
  <c r="N19" i="229"/>
  <c r="N20" i="229"/>
  <c r="N6" i="229"/>
  <c r="Q4" i="229"/>
  <c r="M3" i="229"/>
  <c r="M4" i="229"/>
  <c r="Q5" i="207"/>
  <c r="N5" i="207"/>
  <c r="N5" i="229" l="1"/>
  <c r="M5" i="222" l="1"/>
  <c r="M5" i="223"/>
  <c r="M5" i="224"/>
  <c r="M5" i="225"/>
  <c r="M5" i="226"/>
  <c r="M5" i="227"/>
  <c r="M5" i="228"/>
  <c r="M5" i="221"/>
  <c r="M5" i="210"/>
  <c r="M5" i="208"/>
  <c r="M5" i="211"/>
  <c r="M5" i="212"/>
  <c r="M5" i="213"/>
  <c r="M5" i="214"/>
  <c r="M5" i="215"/>
  <c r="M5" i="216"/>
  <c r="M5" i="217"/>
  <c r="M5" i="218"/>
  <c r="M5" i="219"/>
  <c r="M5" i="220"/>
  <c r="M5" i="209"/>
  <c r="P5" i="207"/>
  <c r="M5" i="207"/>
  <c r="M5" i="204"/>
  <c r="M5" i="205"/>
  <c r="M5" i="206"/>
  <c r="M5" i="203"/>
  <c r="M5" i="201"/>
  <c r="M5" i="200"/>
  <c r="P4" i="229" l="1"/>
  <c r="N4" i="229"/>
  <c r="M4" i="209" l="1"/>
  <c r="M4" i="210"/>
  <c r="M4" i="211"/>
  <c r="M4" i="212"/>
  <c r="M4" i="213"/>
  <c r="M4" i="215"/>
  <c r="M4" i="216"/>
  <c r="M4" i="217"/>
  <c r="M4" i="218"/>
  <c r="M4" i="219"/>
  <c r="M4" i="220"/>
  <c r="M4" i="221"/>
  <c r="M4" i="222"/>
  <c r="M4" i="223"/>
  <c r="M4" i="224"/>
  <c r="M4" i="225"/>
  <c r="M4" i="226"/>
  <c r="M4" i="227"/>
  <c r="M4" i="228"/>
  <c r="M4" i="208"/>
  <c r="P4" i="207" l="1"/>
  <c r="Q4" i="207"/>
  <c r="P3" i="207"/>
  <c r="M4" i="207"/>
  <c r="N4" i="207"/>
  <c r="M4" i="206"/>
  <c r="M4" i="205"/>
  <c r="M4" i="204"/>
  <c r="M3" i="204"/>
  <c r="M4" i="203" l="1"/>
  <c r="M3" i="203"/>
  <c r="Q7" i="202"/>
  <c r="Q9" i="202"/>
  <c r="Q10" i="202"/>
  <c r="Q11" i="202"/>
  <c r="Q12" i="202"/>
  <c r="Q13" i="202"/>
  <c r="Q14" i="202"/>
  <c r="Q15" i="202"/>
  <c r="Q16" i="202"/>
  <c r="Q17" i="202"/>
  <c r="Q18" i="202"/>
  <c r="Q19" i="202"/>
  <c r="Q20" i="202"/>
  <c r="Q5" i="202"/>
  <c r="N5" i="202"/>
  <c r="N6" i="202"/>
  <c r="N7" i="202"/>
  <c r="N8" i="202"/>
  <c r="N9" i="202"/>
  <c r="N10" i="202"/>
  <c r="N11" i="202"/>
  <c r="N12" i="202"/>
  <c r="N13" i="202"/>
  <c r="N14" i="202"/>
  <c r="N15" i="202"/>
  <c r="N16" i="202"/>
  <c r="N17" i="202"/>
  <c r="N18" i="202"/>
  <c r="N19" i="202"/>
  <c r="N20" i="202"/>
  <c r="Q4" i="202"/>
  <c r="M4" i="200"/>
  <c r="M4" i="201"/>
  <c r="M4" i="214"/>
  <c r="Q3" i="229" l="1"/>
  <c r="P3" i="229"/>
  <c r="V4" i="229" s="1"/>
  <c r="N3" i="229"/>
  <c r="N20" i="228"/>
  <c r="N19" i="228"/>
  <c r="N18" i="228"/>
  <c r="N17" i="228"/>
  <c r="N16" i="228"/>
  <c r="N15" i="228"/>
  <c r="N14" i="228"/>
  <c r="N13" i="228"/>
  <c r="N12" i="228"/>
  <c r="N11" i="228"/>
  <c r="N10" i="228"/>
  <c r="N9" i="228"/>
  <c r="N8" i="228"/>
  <c r="N7" i="228"/>
  <c r="N6" i="228"/>
  <c r="N5" i="228"/>
  <c r="N4" i="228"/>
  <c r="N3" i="228"/>
  <c r="M3" i="228"/>
  <c r="Q20" i="228" s="1"/>
  <c r="N20" i="227"/>
  <c r="N19" i="227"/>
  <c r="N18" i="227"/>
  <c r="N17" i="227"/>
  <c r="N16" i="227"/>
  <c r="N15" i="227"/>
  <c r="N14" i="227"/>
  <c r="N13" i="227"/>
  <c r="N12" i="227"/>
  <c r="N11" i="227"/>
  <c r="N10" i="227"/>
  <c r="N9" i="227"/>
  <c r="N8" i="227"/>
  <c r="N7" i="227"/>
  <c r="N6" i="227"/>
  <c r="N5" i="227"/>
  <c r="N4" i="227"/>
  <c r="N3" i="227"/>
  <c r="M3" i="227"/>
  <c r="N20" i="226"/>
  <c r="N19" i="226"/>
  <c r="N18" i="226"/>
  <c r="N17" i="226"/>
  <c r="N16" i="226"/>
  <c r="N15" i="226"/>
  <c r="N14" i="226"/>
  <c r="N13" i="226"/>
  <c r="N12" i="226"/>
  <c r="N11" i="226"/>
  <c r="N10" i="226"/>
  <c r="N9" i="226"/>
  <c r="N8" i="226"/>
  <c r="N7" i="226"/>
  <c r="N6" i="226"/>
  <c r="N5" i="226"/>
  <c r="N4" i="226"/>
  <c r="N3" i="226"/>
  <c r="M3" i="226"/>
  <c r="N20" i="225"/>
  <c r="N19" i="225"/>
  <c r="N18" i="225"/>
  <c r="N17" i="225"/>
  <c r="N16" i="225"/>
  <c r="N15" i="225"/>
  <c r="N14" i="225"/>
  <c r="N13" i="225"/>
  <c r="N12" i="225"/>
  <c r="N11" i="225"/>
  <c r="N10" i="225"/>
  <c r="N9" i="225"/>
  <c r="N8" i="225"/>
  <c r="N7" i="225"/>
  <c r="N6" i="225"/>
  <c r="N5" i="225"/>
  <c r="N4" i="225"/>
  <c r="N3" i="225"/>
  <c r="M3" i="225"/>
  <c r="N20" i="224"/>
  <c r="N19" i="224"/>
  <c r="N18" i="224"/>
  <c r="N17" i="224"/>
  <c r="N16" i="224"/>
  <c r="N15" i="224"/>
  <c r="N14" i="224"/>
  <c r="N13" i="224"/>
  <c r="N12" i="224"/>
  <c r="N11" i="224"/>
  <c r="N10" i="224"/>
  <c r="N9" i="224"/>
  <c r="N8" i="224"/>
  <c r="N7" i="224"/>
  <c r="N6" i="224"/>
  <c r="N5" i="224"/>
  <c r="N4" i="224"/>
  <c r="N3" i="224"/>
  <c r="M3" i="224"/>
  <c r="N20" i="223"/>
  <c r="N19" i="223"/>
  <c r="N18" i="223"/>
  <c r="N17" i="223"/>
  <c r="N16" i="223"/>
  <c r="N15" i="223"/>
  <c r="N14" i="223"/>
  <c r="N13" i="223"/>
  <c r="N12" i="223"/>
  <c r="N11" i="223"/>
  <c r="N10" i="223"/>
  <c r="N9" i="223"/>
  <c r="N8" i="223"/>
  <c r="N7" i="223"/>
  <c r="N6" i="223"/>
  <c r="N5" i="223"/>
  <c r="N4" i="223"/>
  <c r="N3" i="223"/>
  <c r="M3" i="223"/>
  <c r="N20" i="222"/>
  <c r="N19" i="222"/>
  <c r="N18" i="222"/>
  <c r="N17" i="222"/>
  <c r="N16" i="222"/>
  <c r="N15" i="222"/>
  <c r="N14" i="222"/>
  <c r="N13" i="222"/>
  <c r="N12" i="222"/>
  <c r="N11" i="222"/>
  <c r="N10" i="222"/>
  <c r="N9" i="222"/>
  <c r="N8" i="222"/>
  <c r="N7" i="222"/>
  <c r="N6" i="222"/>
  <c r="N5" i="222"/>
  <c r="N4" i="222"/>
  <c r="N3" i="222"/>
  <c r="M3" i="222"/>
  <c r="N20" i="221"/>
  <c r="N19" i="221"/>
  <c r="N18" i="221"/>
  <c r="N17" i="221"/>
  <c r="N16" i="221"/>
  <c r="N15" i="221"/>
  <c r="N14" i="221"/>
  <c r="N13" i="221"/>
  <c r="N12" i="221"/>
  <c r="N11" i="221"/>
  <c r="N10" i="221"/>
  <c r="N9" i="221"/>
  <c r="N8" i="221"/>
  <c r="N7" i="221"/>
  <c r="N6" i="221"/>
  <c r="N5" i="221"/>
  <c r="N4" i="221"/>
  <c r="N3" i="221"/>
  <c r="M3" i="221"/>
  <c r="N20" i="220"/>
  <c r="N19" i="220"/>
  <c r="N18" i="220"/>
  <c r="N17" i="220"/>
  <c r="N16" i="220"/>
  <c r="N15" i="220"/>
  <c r="N14" i="220"/>
  <c r="N13" i="220"/>
  <c r="N12" i="220"/>
  <c r="N11" i="220"/>
  <c r="N10" i="220"/>
  <c r="N9" i="220"/>
  <c r="N8" i="220"/>
  <c r="N7" i="220"/>
  <c r="N6" i="220"/>
  <c r="N5" i="220"/>
  <c r="N4" i="220"/>
  <c r="N3" i="220"/>
  <c r="M3" i="220"/>
  <c r="N20" i="219"/>
  <c r="N19" i="219"/>
  <c r="N18" i="219"/>
  <c r="N17" i="219"/>
  <c r="N16" i="219"/>
  <c r="N15" i="219"/>
  <c r="N14" i="219"/>
  <c r="N13" i="219"/>
  <c r="N12" i="219"/>
  <c r="N11" i="219"/>
  <c r="N10" i="219"/>
  <c r="N9" i="219"/>
  <c r="N8" i="219"/>
  <c r="N7" i="219"/>
  <c r="N6" i="219"/>
  <c r="N5" i="219"/>
  <c r="N4" i="219"/>
  <c r="N3" i="219"/>
  <c r="M3" i="219"/>
  <c r="N20" i="218"/>
  <c r="N19" i="218"/>
  <c r="N18" i="218"/>
  <c r="N17" i="218"/>
  <c r="N16" i="218"/>
  <c r="N15" i="218"/>
  <c r="N14" i="218"/>
  <c r="N13" i="218"/>
  <c r="N12" i="218"/>
  <c r="N11" i="218"/>
  <c r="N10" i="218"/>
  <c r="N9" i="218"/>
  <c r="N8" i="218"/>
  <c r="N7" i="218"/>
  <c r="N6" i="218"/>
  <c r="N5" i="218"/>
  <c r="N4" i="218"/>
  <c r="N3" i="218"/>
  <c r="M3" i="218"/>
  <c r="N20" i="217"/>
  <c r="N19" i="217"/>
  <c r="N18" i="217"/>
  <c r="N17" i="217"/>
  <c r="N16" i="217"/>
  <c r="N15" i="217"/>
  <c r="N14" i="217"/>
  <c r="N13" i="217"/>
  <c r="N12" i="217"/>
  <c r="N11" i="217"/>
  <c r="N10" i="217"/>
  <c r="N9" i="217"/>
  <c r="N8" i="217"/>
  <c r="N7" i="217"/>
  <c r="N6" i="217"/>
  <c r="N5" i="217"/>
  <c r="N4" i="217"/>
  <c r="N3" i="217"/>
  <c r="M3" i="217"/>
  <c r="N20" i="216"/>
  <c r="N19" i="216"/>
  <c r="N18" i="216"/>
  <c r="N17" i="216"/>
  <c r="N16" i="216"/>
  <c r="N15" i="216"/>
  <c r="N14" i="216"/>
  <c r="N13" i="216"/>
  <c r="N12" i="216"/>
  <c r="N11" i="216"/>
  <c r="N10" i="216"/>
  <c r="N9" i="216"/>
  <c r="N8" i="216"/>
  <c r="N7" i="216"/>
  <c r="N6" i="216"/>
  <c r="N5" i="216"/>
  <c r="N4" i="216"/>
  <c r="N3" i="216"/>
  <c r="M3" i="216"/>
  <c r="N20" i="215"/>
  <c r="N19" i="215"/>
  <c r="N18" i="215"/>
  <c r="N17" i="215"/>
  <c r="N16" i="215"/>
  <c r="N15" i="215"/>
  <c r="N14" i="215"/>
  <c r="N13" i="215"/>
  <c r="N12" i="215"/>
  <c r="N11" i="215"/>
  <c r="N10" i="215"/>
  <c r="N9" i="215"/>
  <c r="N8" i="215"/>
  <c r="N7" i="215"/>
  <c r="N6" i="215"/>
  <c r="N5" i="215"/>
  <c r="N4" i="215"/>
  <c r="N3" i="215"/>
  <c r="M3" i="215"/>
  <c r="N20" i="214"/>
  <c r="N19" i="214"/>
  <c r="N18" i="214"/>
  <c r="N17" i="214"/>
  <c r="N16" i="214"/>
  <c r="N15" i="214"/>
  <c r="N14" i="214"/>
  <c r="N13" i="214"/>
  <c r="N12" i="214"/>
  <c r="N11" i="214"/>
  <c r="N10" i="214"/>
  <c r="N9" i="214"/>
  <c r="N8" i="214"/>
  <c r="N7" i="214"/>
  <c r="N6" i="214"/>
  <c r="N5" i="214"/>
  <c r="N4" i="214"/>
  <c r="N3" i="214"/>
  <c r="M3" i="214"/>
  <c r="N20" i="213"/>
  <c r="N19" i="213"/>
  <c r="N18" i="213"/>
  <c r="N17" i="213"/>
  <c r="N16" i="213"/>
  <c r="N15" i="213"/>
  <c r="N14" i="213"/>
  <c r="N13" i="213"/>
  <c r="N12" i="213"/>
  <c r="N11" i="213"/>
  <c r="N10" i="213"/>
  <c r="N9" i="213"/>
  <c r="N8" i="213"/>
  <c r="N7" i="213"/>
  <c r="N6" i="213"/>
  <c r="N5" i="213"/>
  <c r="N4" i="213"/>
  <c r="N3" i="213"/>
  <c r="M3" i="213"/>
  <c r="N20" i="212"/>
  <c r="N19" i="212"/>
  <c r="N18" i="212"/>
  <c r="N17" i="212"/>
  <c r="N16" i="212"/>
  <c r="N15" i="212"/>
  <c r="N14" i="212"/>
  <c r="N13" i="212"/>
  <c r="N12" i="212"/>
  <c r="N11" i="212"/>
  <c r="N10" i="212"/>
  <c r="N9" i="212"/>
  <c r="N8" i="212"/>
  <c r="N7" i="212"/>
  <c r="N6" i="212"/>
  <c r="N5" i="212"/>
  <c r="N4" i="212"/>
  <c r="N3" i="212"/>
  <c r="M3" i="212"/>
  <c r="N20" i="211"/>
  <c r="N19" i="211"/>
  <c r="N18" i="211"/>
  <c r="N17" i="211"/>
  <c r="N16" i="211"/>
  <c r="N15" i="211"/>
  <c r="N14" i="211"/>
  <c r="N13" i="211"/>
  <c r="N12" i="211"/>
  <c r="N11" i="211"/>
  <c r="N10" i="211"/>
  <c r="N9" i="211"/>
  <c r="N8" i="211"/>
  <c r="N7" i="211"/>
  <c r="N6" i="211"/>
  <c r="N5" i="211"/>
  <c r="N4" i="211"/>
  <c r="N3" i="211"/>
  <c r="M3" i="211"/>
  <c r="N20" i="210"/>
  <c r="N19" i="210"/>
  <c r="N18" i="210"/>
  <c r="N17" i="210"/>
  <c r="N16" i="210"/>
  <c r="N15" i="210"/>
  <c r="N14" i="210"/>
  <c r="N13" i="210"/>
  <c r="N12" i="210"/>
  <c r="N11" i="210"/>
  <c r="N10" i="210"/>
  <c r="N9" i="210"/>
  <c r="N8" i="210"/>
  <c r="N7" i="210"/>
  <c r="N6" i="210"/>
  <c r="N5" i="210"/>
  <c r="N4" i="210"/>
  <c r="N3" i="210"/>
  <c r="M3" i="210"/>
  <c r="N20" i="209"/>
  <c r="N19" i="209"/>
  <c r="N18" i="209"/>
  <c r="N17" i="209"/>
  <c r="N16" i="209"/>
  <c r="N15" i="209"/>
  <c r="N14" i="209"/>
  <c r="N13" i="209"/>
  <c r="N12" i="209"/>
  <c r="N11" i="209"/>
  <c r="N10" i="209"/>
  <c r="N9" i="209"/>
  <c r="N8" i="209"/>
  <c r="N7" i="209"/>
  <c r="N6" i="209"/>
  <c r="N5" i="209"/>
  <c r="N4" i="209"/>
  <c r="N3" i="209"/>
  <c r="M3" i="209"/>
  <c r="N20" i="208"/>
  <c r="N19" i="208"/>
  <c r="N18" i="208"/>
  <c r="N17" i="208"/>
  <c r="N16" i="208"/>
  <c r="N15" i="208"/>
  <c r="N14" i="208"/>
  <c r="N13" i="208"/>
  <c r="N12" i="208"/>
  <c r="N11" i="208"/>
  <c r="N10" i="208"/>
  <c r="N9" i="208"/>
  <c r="N8" i="208"/>
  <c r="N7" i="208"/>
  <c r="N6" i="208"/>
  <c r="N5" i="208"/>
  <c r="N4" i="208"/>
  <c r="N3" i="208"/>
  <c r="M3" i="208"/>
  <c r="Q3" i="207"/>
  <c r="V15" i="207"/>
  <c r="N3" i="207"/>
  <c r="M3" i="207"/>
  <c r="N20" i="206"/>
  <c r="N19" i="206"/>
  <c r="N18" i="206"/>
  <c r="N17" i="206"/>
  <c r="N16" i="206"/>
  <c r="N15" i="206"/>
  <c r="N14" i="206"/>
  <c r="N13" i="206"/>
  <c r="N12" i="206"/>
  <c r="N11" i="206"/>
  <c r="N10" i="206"/>
  <c r="N9" i="206"/>
  <c r="N8" i="206"/>
  <c r="N7" i="206"/>
  <c r="N6" i="206"/>
  <c r="N5" i="206"/>
  <c r="N4" i="206"/>
  <c r="N3" i="206"/>
  <c r="M3" i="206"/>
  <c r="Q20" i="206" s="1"/>
  <c r="N20" i="205"/>
  <c r="N19" i="205"/>
  <c r="N18" i="205"/>
  <c r="N17" i="205"/>
  <c r="N16" i="205"/>
  <c r="N15" i="205"/>
  <c r="N14" i="205"/>
  <c r="N13" i="205"/>
  <c r="N12" i="205"/>
  <c r="N11" i="205"/>
  <c r="N10" i="205"/>
  <c r="N9" i="205"/>
  <c r="N8" i="205"/>
  <c r="N7" i="205"/>
  <c r="N6" i="205"/>
  <c r="N5" i="205"/>
  <c r="N4" i="205"/>
  <c r="N3" i="205"/>
  <c r="M3" i="205"/>
  <c r="Q19" i="205" s="1"/>
  <c r="N20" i="204"/>
  <c r="N19" i="204"/>
  <c r="N18" i="204"/>
  <c r="N17" i="204"/>
  <c r="N16" i="204"/>
  <c r="N15" i="204"/>
  <c r="N14" i="204"/>
  <c r="N13" i="204"/>
  <c r="N12" i="204"/>
  <c r="N11" i="204"/>
  <c r="N10" i="204"/>
  <c r="N9" i="204"/>
  <c r="N8" i="204"/>
  <c r="N7" i="204"/>
  <c r="N6" i="204"/>
  <c r="N5" i="204"/>
  <c r="N4" i="204"/>
  <c r="N3" i="204"/>
  <c r="Q17" i="204"/>
  <c r="N20" i="203"/>
  <c r="N19" i="203"/>
  <c r="N18" i="203"/>
  <c r="N17" i="203"/>
  <c r="N16" i="203"/>
  <c r="N15" i="203"/>
  <c r="N14" i="203"/>
  <c r="N13" i="203"/>
  <c r="N12" i="203"/>
  <c r="N11" i="203"/>
  <c r="N10" i="203"/>
  <c r="N9" i="203"/>
  <c r="N8" i="203"/>
  <c r="N7" i="203"/>
  <c r="N6" i="203"/>
  <c r="N5" i="203"/>
  <c r="N4" i="203"/>
  <c r="N3" i="203"/>
  <c r="Q20" i="203"/>
  <c r="Q3" i="202"/>
  <c r="P3" i="202"/>
  <c r="V19" i="202" s="1"/>
  <c r="N3" i="202"/>
  <c r="M3" i="202"/>
  <c r="N20" i="201"/>
  <c r="N19" i="201"/>
  <c r="N18" i="201"/>
  <c r="N17" i="201"/>
  <c r="N16" i="201"/>
  <c r="N15" i="201"/>
  <c r="N14" i="201"/>
  <c r="N13" i="201"/>
  <c r="N12" i="201"/>
  <c r="N11" i="201"/>
  <c r="N10" i="201"/>
  <c r="N9" i="201"/>
  <c r="N8" i="201"/>
  <c r="N7" i="201"/>
  <c r="N6" i="201"/>
  <c r="N5" i="201"/>
  <c r="N4" i="201"/>
  <c r="N3" i="201"/>
  <c r="M3" i="201"/>
  <c r="Q18" i="201" s="1"/>
  <c r="N20" i="200"/>
  <c r="N19" i="200"/>
  <c r="N18" i="200"/>
  <c r="N17" i="200"/>
  <c r="N16" i="200"/>
  <c r="N15" i="200"/>
  <c r="N14" i="200"/>
  <c r="N13" i="200"/>
  <c r="N12" i="200"/>
  <c r="N11" i="200"/>
  <c r="N10" i="200"/>
  <c r="N9" i="200"/>
  <c r="N8" i="200"/>
  <c r="N7" i="200"/>
  <c r="N5" i="200"/>
  <c r="N4" i="200"/>
  <c r="N3" i="200"/>
  <c r="M3" i="200"/>
  <c r="Q17" i="200" s="1"/>
  <c r="G35" i="199"/>
  <c r="D35" i="199"/>
  <c r="G34" i="199"/>
  <c r="D34" i="199"/>
  <c r="G33" i="199"/>
  <c r="D33" i="199"/>
  <c r="G32" i="199"/>
  <c r="D32" i="199"/>
  <c r="G31" i="199"/>
  <c r="D31" i="199"/>
  <c r="G30" i="199"/>
  <c r="D30" i="199"/>
  <c r="G29" i="199"/>
  <c r="D29" i="199"/>
  <c r="G28" i="199"/>
  <c r="D28" i="199"/>
  <c r="G27" i="199"/>
  <c r="D27" i="199"/>
  <c r="G26" i="199"/>
  <c r="D26" i="199"/>
  <c r="G25" i="199"/>
  <c r="D25" i="199"/>
  <c r="G24" i="199"/>
  <c r="D24" i="199"/>
  <c r="G23" i="199"/>
  <c r="D23" i="199"/>
  <c r="G22" i="199"/>
  <c r="D22" i="199"/>
  <c r="G21" i="199"/>
  <c r="D21" i="199"/>
  <c r="G20" i="199"/>
  <c r="D20" i="199"/>
  <c r="G19" i="199"/>
  <c r="D19" i="199"/>
  <c r="G18" i="199"/>
  <c r="D18" i="199"/>
  <c r="G17" i="199"/>
  <c r="D17" i="199"/>
  <c r="G16" i="199"/>
  <c r="D16" i="199"/>
  <c r="G15" i="199"/>
  <c r="D15" i="199"/>
  <c r="G14" i="199"/>
  <c r="D14" i="199"/>
  <c r="G13" i="199"/>
  <c r="D13" i="199"/>
  <c r="G12" i="199"/>
  <c r="D12" i="199"/>
  <c r="G11" i="199"/>
  <c r="D11" i="199"/>
  <c r="G10" i="199"/>
  <c r="D10" i="199"/>
  <c r="G9" i="199"/>
  <c r="D9" i="199"/>
  <c r="G8" i="199"/>
  <c r="D8" i="199"/>
  <c r="G7" i="199"/>
  <c r="D7" i="199"/>
  <c r="G6" i="199"/>
  <c r="D6" i="199"/>
  <c r="G5" i="199"/>
  <c r="D5" i="199"/>
  <c r="G4" i="199"/>
  <c r="D4" i="199"/>
  <c r="G3" i="199"/>
  <c r="D3" i="199"/>
  <c r="Q19" i="214" l="1"/>
  <c r="Q8" i="214"/>
  <c r="Q7" i="214"/>
  <c r="Q19" i="209"/>
  <c r="Q8" i="209"/>
  <c r="Q7" i="209"/>
  <c r="Q19" i="217"/>
  <c r="Q8" i="217"/>
  <c r="Q7" i="217"/>
  <c r="Q19" i="225"/>
  <c r="Q8" i="225"/>
  <c r="Q7" i="225"/>
  <c r="Q20" i="212"/>
  <c r="Q8" i="212"/>
  <c r="Q7" i="212"/>
  <c r="Q20" i="220"/>
  <c r="Q8" i="220"/>
  <c r="Q7" i="220"/>
  <c r="Q20" i="215"/>
  <c r="Q8" i="215"/>
  <c r="Q7" i="215"/>
  <c r="Q20" i="223"/>
  <c r="Q8" i="223"/>
  <c r="Q7" i="223"/>
  <c r="Q17" i="210"/>
  <c r="Q8" i="210"/>
  <c r="Q7" i="210"/>
  <c r="Q17" i="218"/>
  <c r="Q8" i="218"/>
  <c r="Q7" i="218"/>
  <c r="Q17" i="226"/>
  <c r="Q8" i="226"/>
  <c r="Q7" i="226"/>
  <c r="Q18" i="222"/>
  <c r="Q8" i="222"/>
  <c r="Q7" i="222"/>
  <c r="Q18" i="213"/>
  <c r="Q8" i="213"/>
  <c r="Q7" i="213"/>
  <c r="Q18" i="221"/>
  <c r="Q8" i="221"/>
  <c r="Q7" i="221"/>
  <c r="Q18" i="208"/>
  <c r="Q8" i="208"/>
  <c r="Q7" i="208"/>
  <c r="Q18" i="216"/>
  <c r="Q8" i="216"/>
  <c r="Q7" i="216"/>
  <c r="Q18" i="224"/>
  <c r="Q8" i="224"/>
  <c r="Q7" i="224"/>
  <c r="Q18" i="211"/>
  <c r="Q8" i="211"/>
  <c r="Q7" i="211"/>
  <c r="Q18" i="219"/>
  <c r="Q8" i="219"/>
  <c r="Q7" i="219"/>
  <c r="Q18" i="227"/>
  <c r="Q8" i="227"/>
  <c r="Q7" i="227"/>
  <c r="Q5" i="227"/>
  <c r="Q4" i="224"/>
  <c r="V20" i="229"/>
  <c r="V12" i="229"/>
  <c r="V3" i="229"/>
  <c r="V14" i="229"/>
  <c r="V19" i="229"/>
  <c r="V11" i="229"/>
  <c r="V18" i="229"/>
  <c r="V10" i="229"/>
  <c r="V17" i="229"/>
  <c r="V9" i="229"/>
  <c r="V16" i="229"/>
  <c r="V15" i="229"/>
  <c r="V7" i="229"/>
  <c r="V13" i="229"/>
  <c r="V5" i="229"/>
  <c r="V6" i="229"/>
  <c r="Q15" i="216"/>
  <c r="Q19" i="227"/>
  <c r="Q16" i="227"/>
  <c r="Q13" i="227"/>
  <c r="Q4" i="227"/>
  <c r="Q9" i="227"/>
  <c r="Q11" i="224"/>
  <c r="Q19" i="224"/>
  <c r="Q20" i="224"/>
  <c r="Q15" i="222"/>
  <c r="Q13" i="211"/>
  <c r="V18" i="207"/>
  <c r="Q17" i="206"/>
  <c r="Q3" i="224"/>
  <c r="Q15" i="224"/>
  <c r="Q13" i="223"/>
  <c r="Q3" i="222"/>
  <c r="Q16" i="222"/>
  <c r="Q12" i="222"/>
  <c r="Q19" i="219"/>
  <c r="Q3" i="219"/>
  <c r="Q9" i="219"/>
  <c r="Q15" i="219"/>
  <c r="Q5" i="219"/>
  <c r="Q17" i="219"/>
  <c r="Q13" i="219"/>
  <c r="Q12" i="217"/>
  <c r="Q20" i="217"/>
  <c r="Q3" i="216"/>
  <c r="Q4" i="216"/>
  <c r="Q19" i="216"/>
  <c r="Q20" i="216"/>
  <c r="Q15" i="227"/>
  <c r="Q11" i="227"/>
  <c r="Q20" i="227"/>
  <c r="Q3" i="227"/>
  <c r="Q12" i="227"/>
  <c r="Q17" i="227"/>
  <c r="Q17" i="222"/>
  <c r="Q3" i="223"/>
  <c r="Q19" i="223"/>
  <c r="Q16" i="224"/>
  <c r="Q11" i="216"/>
  <c r="Q16" i="216"/>
  <c r="Q11" i="219"/>
  <c r="Q4" i="222"/>
  <c r="Q13" i="222"/>
  <c r="Q9" i="223"/>
  <c r="Q16" i="225"/>
  <c r="Q3" i="226"/>
  <c r="Q16" i="217"/>
  <c r="Q9" i="222"/>
  <c r="Q15" i="223"/>
  <c r="Q12" i="224"/>
  <c r="Q4" i="225"/>
  <c r="Q12" i="216"/>
  <c r="Q4" i="217"/>
  <c r="Q5" i="222"/>
  <c r="Q19" i="222"/>
  <c r="Q5" i="223"/>
  <c r="Q11" i="223"/>
  <c r="Q12" i="225"/>
  <c r="Q11" i="222"/>
  <c r="Q20" i="222"/>
  <c r="Q17" i="223"/>
  <c r="Q20" i="225"/>
  <c r="Q13" i="215"/>
  <c r="Q3" i="215"/>
  <c r="Q19" i="215"/>
  <c r="Q9" i="215"/>
  <c r="Q15" i="215"/>
  <c r="Q5" i="215"/>
  <c r="Q11" i="215"/>
  <c r="Q17" i="215"/>
  <c r="Q16" i="214"/>
  <c r="Q17" i="214"/>
  <c r="Q5" i="214"/>
  <c r="Q12" i="214"/>
  <c r="Q13" i="212"/>
  <c r="Q19" i="211"/>
  <c r="Q3" i="211"/>
  <c r="Q9" i="211"/>
  <c r="Q4" i="211"/>
  <c r="Q15" i="211"/>
  <c r="Q5" i="211"/>
  <c r="Q11" i="211"/>
  <c r="Q3" i="208"/>
  <c r="Q4" i="208"/>
  <c r="Q9" i="208"/>
  <c r="Q15" i="208"/>
  <c r="Q5" i="208"/>
  <c r="Q12" i="208"/>
  <c r="Q19" i="208"/>
  <c r="Q9" i="206"/>
  <c r="Q5" i="206"/>
  <c r="Q5" i="203"/>
  <c r="V4" i="202"/>
  <c r="V14" i="202"/>
  <c r="Q11" i="201"/>
  <c r="V10" i="207"/>
  <c r="Q12" i="209"/>
  <c r="Q7" i="201"/>
  <c r="Q19" i="201"/>
  <c r="Q20" i="209"/>
  <c r="Q9" i="212"/>
  <c r="Q3" i="201"/>
  <c r="Q4" i="201"/>
  <c r="Q15" i="201"/>
  <c r="Q13" i="206"/>
  <c r="Q16" i="209"/>
  <c r="Q13" i="214"/>
  <c r="Q11" i="208"/>
  <c r="Q4" i="209"/>
  <c r="Q17" i="211"/>
  <c r="Q5" i="201"/>
  <c r="V6" i="202"/>
  <c r="Q5" i="212"/>
  <c r="Q4" i="214"/>
  <c r="Q9" i="214"/>
  <c r="Q20" i="214"/>
  <c r="Q18" i="204"/>
  <c r="Q6" i="221"/>
  <c r="Q6" i="200"/>
  <c r="Q10" i="200"/>
  <c r="Q14" i="200"/>
  <c r="Q18" i="200"/>
  <c r="V9" i="202"/>
  <c r="V17" i="202"/>
  <c r="Q9" i="203"/>
  <c r="Q13" i="203"/>
  <c r="Q17" i="203"/>
  <c r="Q4" i="205"/>
  <c r="Q12" i="205"/>
  <c r="Q16" i="205"/>
  <c r="Q20" i="205"/>
  <c r="V5" i="207"/>
  <c r="V13" i="207"/>
  <c r="Q6" i="210"/>
  <c r="Q10" i="210"/>
  <c r="Q14" i="210"/>
  <c r="Q18" i="210"/>
  <c r="Q17" i="212"/>
  <c r="Q6" i="218"/>
  <c r="Q10" i="218"/>
  <c r="Q14" i="218"/>
  <c r="Q18" i="218"/>
  <c r="Q5" i="220"/>
  <c r="Q9" i="220"/>
  <c r="Q13" i="220"/>
  <c r="Q17" i="220"/>
  <c r="Q6" i="226"/>
  <c r="Q10" i="226"/>
  <c r="Q14" i="226"/>
  <c r="Q18" i="226"/>
  <c r="Q5" i="228"/>
  <c r="Q9" i="228"/>
  <c r="Q13" i="228"/>
  <c r="Q17" i="228"/>
  <c r="Q14" i="213"/>
  <c r="Q10" i="221"/>
  <c r="Q12" i="201"/>
  <c r="Q16" i="201"/>
  <c r="Q20" i="201"/>
  <c r="V12" i="202"/>
  <c r="V20" i="202"/>
  <c r="Q3" i="204"/>
  <c r="Q7" i="204"/>
  <c r="Q11" i="204"/>
  <c r="Q15" i="204"/>
  <c r="Q19" i="204"/>
  <c r="Q6" i="206"/>
  <c r="Q10" i="206"/>
  <c r="Q14" i="206"/>
  <c r="Q18" i="206"/>
  <c r="V16" i="207"/>
  <c r="Q5" i="209"/>
  <c r="Q9" i="209"/>
  <c r="Q13" i="209"/>
  <c r="Q17" i="209"/>
  <c r="Q12" i="211"/>
  <c r="Q16" i="211"/>
  <c r="Q20" i="211"/>
  <c r="Q3" i="213"/>
  <c r="Q11" i="213"/>
  <c r="Q15" i="213"/>
  <c r="Q19" i="213"/>
  <c r="Q6" i="215"/>
  <c r="Q10" i="215"/>
  <c r="Q14" i="215"/>
  <c r="Q18" i="215"/>
  <c r="Q5" i="217"/>
  <c r="Q9" i="217"/>
  <c r="Q13" i="217"/>
  <c r="Q17" i="217"/>
  <c r="Q4" i="219"/>
  <c r="Q12" i="219"/>
  <c r="Q16" i="219"/>
  <c r="Q20" i="219"/>
  <c r="Q3" i="221"/>
  <c r="Q11" i="221"/>
  <c r="Q15" i="221"/>
  <c r="Q19" i="221"/>
  <c r="Q6" i="223"/>
  <c r="Q10" i="223"/>
  <c r="Q14" i="223"/>
  <c r="Q18" i="223"/>
  <c r="Q5" i="225"/>
  <c r="Q9" i="225"/>
  <c r="Q13" i="225"/>
  <c r="Q17" i="225"/>
  <c r="Q10" i="204"/>
  <c r="Q6" i="213"/>
  <c r="Q3" i="200"/>
  <c r="Q7" i="200"/>
  <c r="Q11" i="200"/>
  <c r="Q15" i="200"/>
  <c r="Q19" i="200"/>
  <c r="V7" i="202"/>
  <c r="V15" i="202"/>
  <c r="Q6" i="203"/>
  <c r="Q10" i="203"/>
  <c r="Q14" i="203"/>
  <c r="Q18" i="203"/>
  <c r="Q5" i="205"/>
  <c r="Q9" i="205"/>
  <c r="Q13" i="205"/>
  <c r="Q17" i="205"/>
  <c r="V3" i="207"/>
  <c r="V11" i="207"/>
  <c r="V19" i="207"/>
  <c r="Q16" i="208"/>
  <c r="Q20" i="208"/>
  <c r="Q3" i="210"/>
  <c r="Q11" i="210"/>
  <c r="Q15" i="210"/>
  <c r="Q19" i="210"/>
  <c r="Q6" i="212"/>
  <c r="Q10" i="212"/>
  <c r="Q14" i="212"/>
  <c r="Q18" i="212"/>
  <c r="Q3" i="218"/>
  <c r="Q11" i="218"/>
  <c r="Q15" i="218"/>
  <c r="Q19" i="218"/>
  <c r="Q6" i="220"/>
  <c r="Q10" i="220"/>
  <c r="Q14" i="220"/>
  <c r="Q18" i="220"/>
  <c r="Q11" i="226"/>
  <c r="Q15" i="226"/>
  <c r="Q19" i="226"/>
  <c r="Q6" i="228"/>
  <c r="Q10" i="228"/>
  <c r="Q14" i="228"/>
  <c r="Q18" i="228"/>
  <c r="Q14" i="204"/>
  <c r="Q14" i="221"/>
  <c r="Q9" i="201"/>
  <c r="Q13" i="201"/>
  <c r="Q17" i="201"/>
  <c r="V10" i="202"/>
  <c r="V18" i="202"/>
  <c r="Q4" i="204"/>
  <c r="Q12" i="204"/>
  <c r="Q16" i="204"/>
  <c r="Q20" i="204"/>
  <c r="Q3" i="206"/>
  <c r="Q7" i="206"/>
  <c r="Q11" i="206"/>
  <c r="Q15" i="206"/>
  <c r="Q19" i="206"/>
  <c r="V6" i="207"/>
  <c r="V14" i="207"/>
  <c r="Q6" i="209"/>
  <c r="Q10" i="209"/>
  <c r="Q14" i="209"/>
  <c r="Q18" i="209"/>
  <c r="Q4" i="213"/>
  <c r="Q12" i="213"/>
  <c r="Q16" i="213"/>
  <c r="Q20" i="213"/>
  <c r="Q6" i="217"/>
  <c r="Q10" i="217"/>
  <c r="Q14" i="217"/>
  <c r="Q18" i="217"/>
  <c r="Q4" i="221"/>
  <c r="Q12" i="221"/>
  <c r="Q16" i="221"/>
  <c r="Q20" i="221"/>
  <c r="Q6" i="225"/>
  <c r="Q10" i="225"/>
  <c r="Q14" i="225"/>
  <c r="Q18" i="225"/>
  <c r="Q6" i="204"/>
  <c r="Q10" i="213"/>
  <c r="Q4" i="200"/>
  <c r="Q12" i="200"/>
  <c r="Q16" i="200"/>
  <c r="Q20" i="200"/>
  <c r="V5" i="202"/>
  <c r="V13" i="202"/>
  <c r="Q3" i="203"/>
  <c r="Q7" i="203"/>
  <c r="Q11" i="203"/>
  <c r="Q15" i="203"/>
  <c r="Q19" i="203"/>
  <c r="Q6" i="205"/>
  <c r="Q10" i="205"/>
  <c r="Q14" i="205"/>
  <c r="Q18" i="205"/>
  <c r="V9" i="207"/>
  <c r="V17" i="207"/>
  <c r="Q13" i="208"/>
  <c r="Q17" i="208"/>
  <c r="Q4" i="210"/>
  <c r="Q12" i="210"/>
  <c r="Q16" i="210"/>
  <c r="Q20" i="210"/>
  <c r="Q3" i="212"/>
  <c r="Q11" i="212"/>
  <c r="Q15" i="212"/>
  <c r="Q19" i="212"/>
  <c r="Q6" i="214"/>
  <c r="Q10" i="214"/>
  <c r="Q14" i="214"/>
  <c r="Q18" i="214"/>
  <c r="Q5" i="216"/>
  <c r="Q9" i="216"/>
  <c r="Q13" i="216"/>
  <c r="Q17" i="216"/>
  <c r="Q4" i="218"/>
  <c r="Q12" i="218"/>
  <c r="Q16" i="218"/>
  <c r="Q20" i="218"/>
  <c r="Q3" i="220"/>
  <c r="Q11" i="220"/>
  <c r="Q15" i="220"/>
  <c r="Q19" i="220"/>
  <c r="Q6" i="222"/>
  <c r="Q10" i="222"/>
  <c r="Q14" i="222"/>
  <c r="Q5" i="224"/>
  <c r="Q9" i="224"/>
  <c r="Q13" i="224"/>
  <c r="Q17" i="224"/>
  <c r="Q4" i="226"/>
  <c r="Q12" i="226"/>
  <c r="Q16" i="226"/>
  <c r="Q20" i="226"/>
  <c r="Q3" i="228"/>
  <c r="Q7" i="228"/>
  <c r="Q11" i="228"/>
  <c r="Q15" i="228"/>
  <c r="Q19" i="228"/>
  <c r="Q6" i="201"/>
  <c r="Q10" i="201"/>
  <c r="Q14" i="201"/>
  <c r="V16" i="202"/>
  <c r="Q5" i="204"/>
  <c r="Q9" i="204"/>
  <c r="Q13" i="204"/>
  <c r="Q4" i="206"/>
  <c r="Q12" i="206"/>
  <c r="Q16" i="206"/>
  <c r="V4" i="207"/>
  <c r="V12" i="207"/>
  <c r="V20" i="207"/>
  <c r="Q3" i="209"/>
  <c r="Q11" i="209"/>
  <c r="Q15" i="209"/>
  <c r="Q6" i="211"/>
  <c r="Q10" i="211"/>
  <c r="Q14" i="211"/>
  <c r="Q5" i="213"/>
  <c r="Q9" i="213"/>
  <c r="Q13" i="213"/>
  <c r="Q17" i="213"/>
  <c r="Q4" i="215"/>
  <c r="Q12" i="215"/>
  <c r="Q16" i="215"/>
  <c r="Q3" i="217"/>
  <c r="Q11" i="217"/>
  <c r="Q15" i="217"/>
  <c r="Q6" i="219"/>
  <c r="Q10" i="219"/>
  <c r="Q14" i="219"/>
  <c r="Q5" i="221"/>
  <c r="Q9" i="221"/>
  <c r="Q13" i="221"/>
  <c r="Q17" i="221"/>
  <c r="Q4" i="223"/>
  <c r="Q12" i="223"/>
  <c r="Q16" i="223"/>
  <c r="Q3" i="225"/>
  <c r="Q11" i="225"/>
  <c r="Q15" i="225"/>
  <c r="Q6" i="227"/>
  <c r="Q10" i="227"/>
  <c r="Q14" i="227"/>
  <c r="Q5" i="200"/>
  <c r="Q9" i="200"/>
  <c r="Q13" i="200"/>
  <c r="V3" i="202"/>
  <c r="V11" i="202"/>
  <c r="Q4" i="203"/>
  <c r="Q12" i="203"/>
  <c r="Q16" i="203"/>
  <c r="Q3" i="205"/>
  <c r="Q7" i="205"/>
  <c r="Q11" i="205"/>
  <c r="Q15" i="205"/>
  <c r="V7" i="207"/>
  <c r="Q6" i="208"/>
  <c r="Q10" i="208"/>
  <c r="Q14" i="208"/>
  <c r="Q5" i="210"/>
  <c r="Q9" i="210"/>
  <c r="Q13" i="210"/>
  <c r="Q4" i="212"/>
  <c r="Q12" i="212"/>
  <c r="Q16" i="212"/>
  <c r="Q3" i="214"/>
  <c r="Q11" i="214"/>
  <c r="Q15" i="214"/>
  <c r="Q6" i="216"/>
  <c r="Q10" i="216"/>
  <c r="Q14" i="216"/>
  <c r="Q5" i="218"/>
  <c r="Q9" i="218"/>
  <c r="Q13" i="218"/>
  <c r="Q4" i="220"/>
  <c r="Q12" i="220"/>
  <c r="Q16" i="220"/>
  <c r="Q6" i="224"/>
  <c r="Q10" i="224"/>
  <c r="Q14" i="224"/>
  <c r="Q5" i="226"/>
  <c r="Q9" i="226"/>
  <c r="Q13" i="226"/>
  <c r="Q4" i="228"/>
  <c r="Q12" i="228"/>
  <c r="Q16" i="228"/>
  <c r="V6" i="198"/>
  <c r="W6" i="198"/>
  <c r="Z4" i="198"/>
  <c r="L4" i="198"/>
  <c r="B5" i="198"/>
  <c r="T7" i="198"/>
  <c r="P7" i="198"/>
  <c r="AC4" i="198"/>
  <c r="Y5" i="198"/>
  <c r="W3" i="198"/>
  <c r="L5" i="198"/>
  <c r="AA4" i="198"/>
  <c r="O4" i="198"/>
  <c r="O3" i="198"/>
  <c r="L3" i="198"/>
  <c r="U5" i="198"/>
  <c r="W4" i="198"/>
  <c r="O6" i="198"/>
  <c r="V7" i="198"/>
  <c r="AD5" i="198"/>
  <c r="K3" i="198"/>
  <c r="M4" i="198"/>
  <c r="S7" i="198"/>
  <c r="M5" i="198"/>
  <c r="AC5" i="198"/>
  <c r="C5" i="198"/>
  <c r="AE3" i="198"/>
  <c r="L7" i="198"/>
  <c r="AB7" i="198"/>
  <c r="Z5" i="198"/>
  <c r="R3" i="198"/>
  <c r="X7" i="198"/>
  <c r="AC7" i="198"/>
  <c r="U4" i="198"/>
  <c r="N3" i="198"/>
  <c r="G3" i="198"/>
  <c r="Q6" i="198"/>
  <c r="N7" i="198"/>
  <c r="Y7" i="198"/>
  <c r="AB6" i="198"/>
  <c r="D3" i="198"/>
  <c r="C3" i="198"/>
  <c r="AA7" i="198"/>
  <c r="Y6" i="198"/>
  <c r="M6" i="198"/>
  <c r="AE4" i="198"/>
  <c r="B3" i="198"/>
  <c r="H4" i="198"/>
  <c r="G4" i="198"/>
  <c r="M3" i="198"/>
  <c r="S5" i="198"/>
  <c r="T5" i="198"/>
  <c r="H5" i="198"/>
  <c r="Z7" i="198"/>
  <c r="F3" i="198"/>
  <c r="O5" i="198"/>
  <c r="I5" i="198"/>
  <c r="I3" i="198"/>
  <c r="Y4" i="198"/>
  <c r="AA5" i="198"/>
  <c r="E5" i="198"/>
  <c r="AB3" i="198"/>
  <c r="P6" i="198"/>
  <c r="C4" i="198"/>
  <c r="Q4" i="198"/>
  <c r="AC3" i="198"/>
  <c r="K5" i="198"/>
  <c r="F4" i="198"/>
  <c r="J5" i="198"/>
  <c r="S4" i="198"/>
  <c r="E4" i="198"/>
  <c r="Z3" i="198"/>
  <c r="Q3" i="198"/>
  <c r="U3" i="198"/>
  <c r="R6" i="198"/>
  <c r="AA6" i="198"/>
  <c r="D4" i="198"/>
  <c r="X5" i="198"/>
  <c r="J3" i="198"/>
  <c r="N6" i="198"/>
  <c r="M7" i="198"/>
  <c r="L6" i="198"/>
  <c r="X4" i="198"/>
  <c r="W5" i="198"/>
  <c r="Y3" i="198"/>
  <c r="W7" i="198"/>
  <c r="G5" i="198"/>
  <c r="AB5" i="198"/>
  <c r="V3" i="198"/>
  <c r="P5" i="198"/>
  <c r="P4" i="198"/>
  <c r="Q5" i="198"/>
  <c r="V4" i="198"/>
  <c r="AD4" i="198"/>
  <c r="U7" i="198"/>
  <c r="I4" i="198"/>
  <c r="B4" i="198"/>
  <c r="K4" i="198"/>
  <c r="AA3" i="198"/>
  <c r="U6" i="198"/>
  <c r="T3" i="198"/>
  <c r="R7" i="198"/>
  <c r="F5" i="198"/>
  <c r="V5" i="198"/>
  <c r="R4" i="198"/>
  <c r="J6" i="198"/>
  <c r="AE5" i="198"/>
  <c r="AD3" i="198"/>
  <c r="X6" i="198"/>
  <c r="P3" i="198"/>
  <c r="AC6" i="198"/>
  <c r="J4" i="198"/>
  <c r="K7" i="198"/>
  <c r="R5" i="198"/>
  <c r="K6" i="198"/>
  <c r="S6" i="198"/>
  <c r="T6" i="198"/>
  <c r="O7" i="198"/>
  <c r="Z6" i="198"/>
  <c r="Q7" i="198"/>
  <c r="T4" i="198"/>
  <c r="E3" i="198"/>
  <c r="S3" i="198"/>
  <c r="AB4" i="198"/>
  <c r="J7" i="198"/>
  <c r="H3" i="198"/>
  <c r="D5" i="198"/>
  <c r="N5" i="198"/>
  <c r="X3" i="198"/>
  <c r="N4" i="198"/>
</calcChain>
</file>

<file path=xl/sharedStrings.xml><?xml version="1.0" encoding="utf-8"?>
<sst xmlns="http://schemas.openxmlformats.org/spreadsheetml/2006/main" count="778" uniqueCount="154">
  <si>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</si>
  <si>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</si>
  <si>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</si>
  <si>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</si>
  <si>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</si>
  <si>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</si>
  <si>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</si>
  <si>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</si>
  <si>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</si>
  <si>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</si>
  <si>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</si>
  <si>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</si>
  <si>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</si>
  <si>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</si>
  <si>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</si>
  <si>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</si>
  <si>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</si>
  <si>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</si>
  <si>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</si>
  <si>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</si>
  <si>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</si>
  <si>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</si>
  <si>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</si>
  <si>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</si>
  <si>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</si>
  <si>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</si>
  <si>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</si>
  <si>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</si>
  <si>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</si>
  <si>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</si>
  <si>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</si>
  <si>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</si>
  <si>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</si>
  <si>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</si>
  <si>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</si>
  <si>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</si>
  <si>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</si>
  <si>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</si>
  <si>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</si>
  <si>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</si>
  <si>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</si>
  <si>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</si>
  <si>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</si>
  <si>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</si>
  <si>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</si>
  <si>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</si>
  <si>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5"/>
  </si>
  <si>
    <t>AMY</t>
    <phoneticPr fontId="5"/>
  </si>
  <si>
    <t>Mg</t>
    <phoneticPr fontId="5"/>
  </si>
  <si>
    <t>TG</t>
    <phoneticPr fontId="5"/>
  </si>
  <si>
    <t>CL</t>
    <phoneticPr fontId="5"/>
  </si>
  <si>
    <t>AST</t>
    <phoneticPr fontId="5"/>
  </si>
  <si>
    <t>CHE</t>
    <phoneticPr fontId="5"/>
  </si>
  <si>
    <t>Fe</t>
    <phoneticPr fontId="5"/>
  </si>
  <si>
    <t>IgG</t>
    <phoneticPr fontId="5"/>
  </si>
  <si>
    <t>IgA</t>
    <phoneticPr fontId="5"/>
  </si>
  <si>
    <t>IgM</t>
    <phoneticPr fontId="5"/>
  </si>
  <si>
    <t>CL（日立電極）</t>
    <rPh sb="3" eb="4">
      <t>ヒ</t>
    </rPh>
    <rPh sb="4" eb="5">
      <t>タ</t>
    </rPh>
    <rPh sb="5" eb="7">
      <t>デンキョク</t>
    </rPh>
    <phoneticPr fontId="5"/>
  </si>
  <si>
    <t>HDL積水コレステスト</t>
    <rPh sb="3" eb="5">
      <t>セキスイ</t>
    </rPh>
    <phoneticPr fontId="5"/>
  </si>
  <si>
    <t>LDL積水コレステスト</t>
    <rPh sb="3" eb="5">
      <t>セキスイ</t>
    </rPh>
    <phoneticPr fontId="5"/>
  </si>
  <si>
    <t>（留意事項）</t>
    <rPh sb="1" eb="3">
      <t>リュウイ</t>
    </rPh>
    <rPh sb="3" eb="5">
      <t>ジコウ</t>
    </rPh>
    <phoneticPr fontId="5"/>
  </si>
  <si>
    <t>ALT</t>
    <phoneticPr fontId="5"/>
  </si>
  <si>
    <t>TBIL</t>
    <phoneticPr fontId="5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</si>
  <si>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</si>
  <si>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</si>
  <si>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</si>
  <si>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</si>
  <si>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5"/>
  </si>
  <si>
    <t>±3mmol/L</t>
  </si>
  <si>
    <t>mg/dL</t>
  </si>
  <si>
    <t>±3mg/dL</t>
  </si>
  <si>
    <t>±0.2g/dL</t>
  </si>
  <si>
    <t>±0.20mg/dL</t>
  </si>
  <si>
    <t>±5mg/dL</t>
  </si>
  <si>
    <t>千葉MC</t>
    <phoneticPr fontId="5"/>
  </si>
  <si>
    <t>CK</t>
    <phoneticPr fontId="5"/>
  </si>
  <si>
    <t>10病院平均</t>
    <phoneticPr fontId="5"/>
  </si>
  <si>
    <t>日立以外認証値</t>
    <rPh sb="0" eb="2">
      <t>ヒタチ</t>
    </rPh>
    <rPh sb="2" eb="4">
      <t>イガイ</t>
    </rPh>
    <phoneticPr fontId="5"/>
  </si>
  <si>
    <t>日立認証値</t>
    <rPh sb="0" eb="2">
      <t>ヒタチ</t>
    </rPh>
    <phoneticPr fontId="5"/>
  </si>
  <si>
    <t>日立以外平均</t>
    <rPh sb="0" eb="1">
      <t>ヒ</t>
    </rPh>
    <rPh sb="1" eb="2">
      <t>タ</t>
    </rPh>
    <rPh sb="2" eb="4">
      <t>イガイ</t>
    </rPh>
    <phoneticPr fontId="5"/>
  </si>
  <si>
    <t>日立平均</t>
    <rPh sb="0" eb="2">
      <t>ヒタチ</t>
    </rPh>
    <phoneticPr fontId="5"/>
  </si>
  <si>
    <t>船橋医療C</t>
    <rPh sb="0" eb="2">
      <t>フナバシ</t>
    </rPh>
    <rPh sb="2" eb="4">
      <t>イリョウ</t>
    </rPh>
    <phoneticPr fontId="5"/>
  </si>
  <si>
    <t>東千葉MC</t>
    <rPh sb="0" eb="1">
      <t>ヒガシ</t>
    </rPh>
    <rPh sb="1" eb="3">
      <t>チバ</t>
    </rPh>
    <phoneticPr fontId="5"/>
  </si>
  <si>
    <t>新東京</t>
    <rPh sb="0" eb="1">
      <t>シン</t>
    </rPh>
    <rPh sb="1" eb="3">
      <t>トウキョウ</t>
    </rPh>
    <phoneticPr fontId="5"/>
  </si>
  <si>
    <t>日立以外下限</t>
    <rPh sb="0" eb="2">
      <t>ヒタチ</t>
    </rPh>
    <rPh sb="2" eb="4">
      <t>イガイ</t>
    </rPh>
    <phoneticPr fontId="5"/>
  </si>
  <si>
    <t>日立下限</t>
    <rPh sb="0" eb="2">
      <t>ヒタチ</t>
    </rPh>
    <phoneticPr fontId="5"/>
  </si>
  <si>
    <t>日立上限</t>
    <rPh sb="0" eb="2">
      <t>ヒタチ</t>
    </rPh>
    <phoneticPr fontId="5"/>
  </si>
  <si>
    <t>ALB</t>
    <phoneticPr fontId="5"/>
  </si>
  <si>
    <t>～</t>
    <phoneticPr fontId="5"/>
  </si>
  <si>
    <t>mg/dL</t>
    <phoneticPr fontId="5"/>
  </si>
  <si>
    <t>±5mg/dL</t>
    <phoneticPr fontId="5"/>
  </si>
  <si>
    <t>±0.20mg/dL</t>
    <phoneticPr fontId="5"/>
  </si>
  <si>
    <t>T-BIL</t>
    <phoneticPr fontId="5"/>
  </si>
  <si>
    <t>g/dL</t>
    <phoneticPr fontId="5"/>
  </si>
  <si>
    <t>±0.2g/dL</t>
    <phoneticPr fontId="5"/>
  </si>
  <si>
    <t>±0.5mg/dL</t>
    <phoneticPr fontId="5"/>
  </si>
  <si>
    <t>mmol/L</t>
    <phoneticPr fontId="5"/>
  </si>
  <si>
    <t>サンリツ</t>
    <phoneticPr fontId="5"/>
  </si>
  <si>
    <t>8病院平均</t>
    <phoneticPr fontId="5"/>
  </si>
  <si>
    <t>7病院平均</t>
    <phoneticPr fontId="5"/>
  </si>
  <si>
    <t>±2mmol/L</t>
    <phoneticPr fontId="5"/>
  </si>
  <si>
    <t>±0.2mmol/L</t>
    <phoneticPr fontId="5"/>
  </si>
  <si>
    <t>±3mmol/L</t>
    <phoneticPr fontId="5"/>
  </si>
  <si>
    <t>±8mg/dL（±5％）</t>
    <phoneticPr fontId="5"/>
  </si>
  <si>
    <t>±3mg/dL（±5％）</t>
    <phoneticPr fontId="5"/>
  </si>
  <si>
    <t>±3mg/dL</t>
    <phoneticPr fontId="5"/>
  </si>
  <si>
    <t>±0.3mg/dL</t>
    <phoneticPr fontId="5"/>
  </si>
  <si>
    <t>U/L</t>
    <phoneticPr fontId="5"/>
  </si>
  <si>
    <t>±5U/L（±5％）</t>
    <phoneticPr fontId="5"/>
  </si>
  <si>
    <t>±4U/L（±5％）</t>
    <phoneticPr fontId="5"/>
  </si>
  <si>
    <t>γ-GT</t>
    <phoneticPr fontId="5"/>
  </si>
  <si>
    <t>ChE</t>
    <phoneticPr fontId="5"/>
  </si>
  <si>
    <t>μg/dL</t>
    <phoneticPr fontId="5"/>
  </si>
  <si>
    <t>±8μg/dL（±5％）</t>
    <phoneticPr fontId="5"/>
  </si>
  <si>
    <t>±0.2mg/dL</t>
    <phoneticPr fontId="5"/>
  </si>
  <si>
    <t>±9mg/dL（±10％）</t>
    <phoneticPr fontId="5"/>
  </si>
  <si>
    <t>HDLミナリスメタボリード</t>
    <phoneticPr fontId="5"/>
  </si>
  <si>
    <t>LDLミナリスメタボリード</t>
    <phoneticPr fontId="5"/>
  </si>
  <si>
    <t>ALP</t>
    <phoneticPr fontId="5"/>
  </si>
  <si>
    <t>LD</t>
    <phoneticPr fontId="5"/>
  </si>
  <si>
    <t>±16U/L（±5％）</t>
    <phoneticPr fontId="5"/>
  </si>
  <si>
    <t>チリトロール2000Lを検量用物質（キャリブレータ）として用いることに対して、データの保証はいたしません。</t>
    <rPh sb="12" eb="14">
      <t>ケンリョウ</t>
    </rPh>
    <rPh sb="14" eb="15">
      <t>ヨウ</t>
    </rPh>
    <phoneticPr fontId="5"/>
  </si>
  <si>
    <t>ミナリスM認証値</t>
    <rPh sb="5" eb="7">
      <t>ニンショウ</t>
    </rPh>
    <phoneticPr fontId="5"/>
  </si>
  <si>
    <t>ミナリスM平均</t>
    <phoneticPr fontId="5"/>
  </si>
  <si>
    <t>ミナリスM下限</t>
    <rPh sb="5" eb="7">
      <t>カゲン</t>
    </rPh>
    <phoneticPr fontId="5"/>
  </si>
  <si>
    <t>ミナリスM上限</t>
    <rPh sb="5" eb="7">
      <t>ジョウゲン</t>
    </rPh>
    <phoneticPr fontId="5"/>
  </si>
  <si>
    <t>9病院平均</t>
    <phoneticPr fontId="5"/>
  </si>
  <si>
    <t>02</t>
    <phoneticPr fontId="5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</si>
  <si>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</si>
  <si>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</si>
  <si>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</si>
  <si>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</si>
  <si>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</si>
  <si>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</si>
  <si>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</si>
  <si>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</si>
  <si>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</si>
  <si>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</si>
  <si>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千葉総急C</t>
    <rPh sb="0" eb="2">
      <t>チバ</t>
    </rPh>
    <rPh sb="2" eb="3">
      <t>ソウ</t>
    </rPh>
    <rPh sb="3" eb="4">
      <t>キュウ</t>
    </rPh>
    <phoneticPr fontId="5"/>
  </si>
  <si>
    <r>
      <t>Chiritorol 2024LR Purple Bottle（</t>
    </r>
    <r>
      <rPr>
        <b/>
        <sz val="10"/>
        <rFont val="Meiryo UI"/>
        <family val="3"/>
        <charset val="128"/>
      </rPr>
      <t>製造番号：015401 有効期限：2025.12.31）</t>
    </r>
    <r>
      <rPr>
        <b/>
        <sz val="14"/>
        <rFont val="Meiryo UI"/>
        <family val="3"/>
        <charset val="128"/>
      </rPr>
      <t>認証値設定 2024年2月</t>
    </r>
    <rPh sb="44" eb="46">
      <t>ユウコウ</t>
    </rPh>
    <rPh sb="46" eb="48">
      <t>キゲン</t>
    </rPh>
    <rPh sb="59" eb="61">
      <t>ニンショウ</t>
    </rPh>
    <rPh sb="61" eb="62">
      <t>アタイ</t>
    </rPh>
    <rPh sb="63" eb="65">
      <t>セッテイ</t>
    </rPh>
    <rPh sb="70" eb="71">
      <t>ネン</t>
    </rPh>
    <rPh sb="72" eb="73">
      <t>ツキ</t>
    </rPh>
    <phoneticPr fontId="5"/>
  </si>
  <si>
    <t>ALB（New BCP）</t>
    <phoneticPr fontId="5"/>
  </si>
  <si>
    <t>±2mg/dL</t>
    <phoneticPr fontId="5"/>
  </si>
  <si>
    <t>±15U/L（±5％）</t>
    <phoneticPr fontId="5"/>
  </si>
  <si>
    <t>±11U/L（±5％）</t>
    <phoneticPr fontId="5"/>
  </si>
  <si>
    <t>±17U/L（±5％）</t>
    <phoneticPr fontId="5"/>
  </si>
  <si>
    <t>±51mg/dL（±5％）</t>
    <phoneticPr fontId="5"/>
  </si>
  <si>
    <t>±22mg/dL（±10％）</t>
    <phoneticPr fontId="5"/>
  </si>
  <si>
    <t>千葉救急C</t>
    <rPh sb="0" eb="2">
      <t>チバ</t>
    </rPh>
    <rPh sb="2" eb="4">
      <t>キュウキュウ</t>
    </rPh>
    <phoneticPr fontId="5"/>
  </si>
  <si>
    <t>24.05</t>
    <phoneticPr fontId="5"/>
  </si>
  <si>
    <t>25.01</t>
    <phoneticPr fontId="5"/>
  </si>
  <si>
    <t>2024.5月値を100％に対する変化率</t>
    <phoneticPr fontId="5"/>
  </si>
  <si>
    <t>R</t>
    <phoneticPr fontId="5"/>
  </si>
  <si>
    <t>R</t>
    <phoneticPr fontId="5"/>
  </si>
  <si>
    <t>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</si>
</sst>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00"/>
    <numFmt numFmtId="178" formatCode="0.000_);[Red]\(0.000\)"/>
    <numFmt numFmtId="179" formatCode="0.0_ "/>
    <numFmt numFmtId="180" formatCode="0.00\ "/>
    <numFmt numFmtId="181" formatCode="0.00_);[Red]\(0.00\)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sz val="1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7" tint="-0.499984740745262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7" tint="-0.499984740745262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/>
    <xf numFmtId="0" fontId="6" fillId="2" borderId="1" xfId="0" applyFont="1" applyFill="1" applyBorder="1"/>
    <xf numFmtId="176" fontId="7" fillId="2" borderId="7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4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0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4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6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27" fillId="0" borderId="0" xfId="0" applyFont="1"/>
    <xf numFmtId="177" fontId="28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29" fillId="0" borderId="0" xfId="0" applyFont="1"/>
    <xf numFmtId="0" fontId="31" fillId="2" borderId="1" xfId="0" applyFont="1" applyFill="1" applyBorder="1" applyAlignment="1">
      <alignment horizontal="center"/>
    </xf>
    <xf numFmtId="177" fontId="16" fillId="2" borderId="47" xfId="0" applyNumberFormat="1" applyFont="1" applyFill="1" applyBorder="1" applyAlignment="1">
      <alignment horizontal="center"/>
    </xf>
    <xf numFmtId="178" fontId="13" fillId="0" borderId="3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79" fontId="13" fillId="0" borderId="2" xfId="0" applyNumberFormat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right" vertical="center"/>
    </xf>
    <xf numFmtId="176" fontId="33" fillId="0" borderId="7" xfId="0" applyNumberFormat="1" applyFont="1" applyBorder="1" applyAlignment="1">
      <alignment horizontal="center"/>
    </xf>
    <xf numFmtId="176" fontId="33" fillId="0" borderId="1" xfId="0" applyNumberFormat="1" applyFont="1" applyBorder="1" applyAlignment="1">
      <alignment horizontal="center"/>
    </xf>
    <xf numFmtId="176" fontId="13" fillId="0" borderId="2" xfId="1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76" fontId="11" fillId="3" borderId="31" xfId="0" applyNumberFormat="1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center" vertical="center"/>
    </xf>
    <xf numFmtId="0" fontId="0" fillId="4" borderId="0" xfId="0" applyFill="1"/>
    <xf numFmtId="0" fontId="11" fillId="3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right" vertical="center"/>
    </xf>
    <xf numFmtId="176" fontId="11" fillId="3" borderId="6" xfId="0" applyNumberFormat="1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1" fontId="11" fillId="3" borderId="34" xfId="0" applyNumberFormat="1" applyFont="1" applyFill="1" applyBorder="1" applyAlignment="1">
      <alignment horizontal="right" vertical="center"/>
    </xf>
    <xf numFmtId="1" fontId="11" fillId="3" borderId="3" xfId="0" applyNumberFormat="1" applyFont="1" applyFill="1" applyBorder="1" applyAlignment="1">
      <alignment horizontal="left" vertical="center"/>
    </xf>
    <xf numFmtId="0" fontId="20" fillId="3" borderId="23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" fontId="11" fillId="3" borderId="37" xfId="0" applyNumberFormat="1" applyFont="1" applyFill="1" applyBorder="1" applyAlignment="1">
      <alignment horizontal="right" vertical="center"/>
    </xf>
    <xf numFmtId="0" fontId="11" fillId="3" borderId="38" xfId="0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right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/>
    </xf>
    <xf numFmtId="0" fontId="20" fillId="3" borderId="41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1" fontId="11" fillId="3" borderId="31" xfId="0" applyNumberFormat="1" applyFont="1" applyFill="1" applyBorder="1" applyAlignment="1">
      <alignment horizontal="right" vertical="center"/>
    </xf>
    <xf numFmtId="1" fontId="11" fillId="3" borderId="16" xfId="0" applyNumberFormat="1" applyFont="1" applyFill="1" applyBorder="1" applyAlignment="1">
      <alignment horizontal="left" vertical="center"/>
    </xf>
    <xf numFmtId="0" fontId="11" fillId="3" borderId="45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176" fontId="11" fillId="3" borderId="46" xfId="0" applyNumberFormat="1" applyFont="1" applyFill="1" applyBorder="1" applyAlignment="1">
      <alignment horizontal="left" vertical="center"/>
    </xf>
    <xf numFmtId="176" fontId="11" fillId="3" borderId="13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right" vertical="center"/>
    </xf>
    <xf numFmtId="176" fontId="11" fillId="3" borderId="3" xfId="0" applyNumberFormat="1" applyFont="1" applyFill="1" applyBorder="1" applyAlignment="1">
      <alignment horizontal="left" vertical="center"/>
    </xf>
    <xf numFmtId="2" fontId="11" fillId="3" borderId="18" xfId="0" applyNumberFormat="1" applyFont="1" applyFill="1" applyBorder="1" applyAlignment="1">
      <alignment horizontal="center" vertical="center"/>
    </xf>
    <xf numFmtId="2" fontId="11" fillId="3" borderId="33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left" vertical="center"/>
    </xf>
    <xf numFmtId="0" fontId="25" fillId="5" borderId="0" xfId="0" applyFont="1" applyFill="1" applyAlignment="1">
      <alignment horizontal="center" vertical="center"/>
    </xf>
    <xf numFmtId="176" fontId="25" fillId="5" borderId="0" xfId="0" applyNumberFormat="1" applyFont="1" applyFill="1" applyAlignment="1">
      <alignment horizontal="left" vertical="center"/>
    </xf>
    <xf numFmtId="2" fontId="11" fillId="3" borderId="13" xfId="0" applyNumberFormat="1" applyFont="1" applyFill="1" applyBorder="1" applyAlignment="1">
      <alignment horizontal="center" vertical="center"/>
    </xf>
    <xf numFmtId="2" fontId="11" fillId="3" borderId="34" xfId="0" applyNumberFormat="1" applyFont="1" applyFill="1" applyBorder="1" applyAlignment="1">
      <alignment horizontal="right" vertical="center"/>
    </xf>
    <xf numFmtId="2" fontId="11" fillId="3" borderId="3" xfId="0" applyNumberFormat="1" applyFont="1" applyFill="1" applyBorder="1" applyAlignment="1">
      <alignment horizontal="left" vertical="center"/>
    </xf>
    <xf numFmtId="1" fontId="11" fillId="3" borderId="1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right"/>
    </xf>
    <xf numFmtId="0" fontId="37" fillId="0" borderId="0" xfId="0" applyFont="1"/>
    <xf numFmtId="0" fontId="10" fillId="0" borderId="2" xfId="0" applyFont="1" applyBorder="1"/>
    <xf numFmtId="176" fontId="38" fillId="0" borderId="2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176" fontId="38" fillId="6" borderId="2" xfId="0" applyNumberFormat="1" applyFont="1" applyFill="1" applyBorder="1" applyAlignment="1">
      <alignment horizontal="center" vertical="center"/>
    </xf>
    <xf numFmtId="176" fontId="38" fillId="7" borderId="2" xfId="0" applyNumberFormat="1" applyFont="1" applyFill="1" applyBorder="1" applyAlignment="1">
      <alignment horizontal="center" vertical="center"/>
    </xf>
    <xf numFmtId="176" fontId="13" fillId="6" borderId="5" xfId="0" applyNumberFormat="1" applyFont="1" applyFill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176" fontId="13" fillId="7" borderId="2" xfId="0" applyNumberFormat="1" applyFont="1" applyFill="1" applyBorder="1" applyAlignment="1">
      <alignment horizontal="center" vertical="center"/>
    </xf>
    <xf numFmtId="2" fontId="39" fillId="0" borderId="2" xfId="0" applyNumberFormat="1" applyFont="1" applyBorder="1" applyAlignment="1">
      <alignment horizontal="center" vertical="center"/>
    </xf>
    <xf numFmtId="177" fontId="38" fillId="0" borderId="2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176" fontId="38" fillId="8" borderId="2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176" fontId="10" fillId="8" borderId="2" xfId="0" applyNumberFormat="1" applyFont="1" applyFill="1" applyBorder="1" applyAlignment="1">
      <alignment horizontal="center" vertical="center"/>
    </xf>
    <xf numFmtId="176" fontId="13" fillId="8" borderId="2" xfId="0" applyNumberFormat="1" applyFont="1" applyFill="1" applyBorder="1" applyAlignment="1">
      <alignment horizontal="center" vertical="center"/>
    </xf>
    <xf numFmtId="177" fontId="28" fillId="8" borderId="2" xfId="0" applyNumberFormat="1" applyFont="1" applyFill="1" applyBorder="1" applyAlignment="1">
      <alignment horizontal="center" vertical="center"/>
    </xf>
    <xf numFmtId="1" fontId="13" fillId="8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shrinkToFit="1"/>
    </xf>
    <xf numFmtId="0" fontId="28" fillId="6" borderId="2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177" fontId="32" fillId="6" borderId="2" xfId="0" applyNumberFormat="1" applyFont="1" applyFill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 vertical="center"/>
    </xf>
    <xf numFmtId="177" fontId="28" fillId="8" borderId="2" xfId="0" applyNumberFormat="1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176" fontId="10" fillId="6" borderId="2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shrinkToFit="1"/>
    </xf>
    <xf numFmtId="177" fontId="15" fillId="6" borderId="2" xfId="0" applyNumberFormat="1" applyFont="1" applyFill="1" applyBorder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177" fontId="15" fillId="7" borderId="2" xfId="0" applyNumberFormat="1" applyFont="1" applyFill="1" applyBorder="1" applyAlignment="1">
      <alignment horizontal="center" vertical="center"/>
    </xf>
    <xf numFmtId="177" fontId="10" fillId="7" borderId="2" xfId="0" applyNumberFormat="1" applyFont="1" applyFill="1" applyBorder="1" applyAlignment="1">
      <alignment horizontal="center" vertical="center"/>
    </xf>
    <xf numFmtId="179" fontId="13" fillId="6" borderId="2" xfId="0" applyNumberFormat="1" applyFont="1" applyFill="1" applyBorder="1" applyAlignment="1">
      <alignment horizontal="center" vertical="center"/>
    </xf>
    <xf numFmtId="177" fontId="10" fillId="6" borderId="2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177" fontId="28" fillId="8" borderId="2" xfId="0" applyNumberFormat="1" applyFont="1" applyFill="1" applyBorder="1"/>
    <xf numFmtId="177" fontId="10" fillId="8" borderId="2" xfId="0" applyNumberFormat="1" applyFont="1" applyFill="1" applyBorder="1" applyAlignment="1">
      <alignment horizontal="center"/>
    </xf>
    <xf numFmtId="181" fontId="13" fillId="0" borderId="3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3" xfId="2"/>
    <cellStyle name="標準 4" xfId="3"/>
    <cellStyle name="標準 6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141.88999999999999</c:v>
                </c:pt>
                <c:pt idx="2">
                  <c:v>141.79500000000002</c:v>
                </c:pt>
                <c:pt idx="3">
                  <c:v>141.85714285714283</c:v>
                </c:pt>
                <c:pt idx="4">
                  <c:v>141.745</c:v>
                </c:pt>
                <c:pt idx="5">
                  <c:v>141.99090909090913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6-4BCE-9A6B-5A7A768580ED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142.74545454545458</c:v>
                </c:pt>
                <c:pt idx="2">
                  <c:v>143.10842105263154</c:v>
                </c:pt>
                <c:pt idx="3">
                  <c:v>143.06067415730334</c:v>
                </c:pt>
                <c:pt idx="4">
                  <c:v>143.13333333333333</c:v>
                </c:pt>
                <c:pt idx="5">
                  <c:v>143.25757575757575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6-4BCE-9A6B-5A7A768580ED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142.28947368421052</c:v>
                </c:pt>
                <c:pt idx="2">
                  <c:v>142.35789473684213</c:v>
                </c:pt>
                <c:pt idx="3">
                  <c:v>142.05555555555554</c:v>
                </c:pt>
                <c:pt idx="4">
                  <c:v>142.68823529411762</c:v>
                </c:pt>
                <c:pt idx="5">
                  <c:v>142.9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A6-4BCE-9A6B-5A7A768580ED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144.30000000000001</c:v>
                </c:pt>
                <c:pt idx="1">
                  <c:v>144.232</c:v>
                </c:pt>
                <c:pt idx="2">
                  <c:v>144.11699999999999</c:v>
                </c:pt>
                <c:pt idx="3">
                  <c:v>144.42099999999999</c:v>
                </c:pt>
                <c:pt idx="4">
                  <c:v>143.392</c:v>
                </c:pt>
                <c:pt idx="5">
                  <c:v>143.185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A6-4BCE-9A6B-5A7A768580ED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143.27777777777777</c:v>
                </c:pt>
                <c:pt idx="2">
                  <c:v>143.375</c:v>
                </c:pt>
                <c:pt idx="3">
                  <c:v>142.9</c:v>
                </c:pt>
                <c:pt idx="4">
                  <c:v>143.19999999999999</c:v>
                </c:pt>
                <c:pt idx="5">
                  <c:v>143.59090909090909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A6-4BCE-9A6B-5A7A768580ED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143.80000000000001</c:v>
                </c:pt>
                <c:pt idx="2">
                  <c:v>143.965</c:v>
                </c:pt>
                <c:pt idx="3">
                  <c:v>143.93461538461537</c:v>
                </c:pt>
                <c:pt idx="4">
                  <c:v>143.49222222222224</c:v>
                </c:pt>
                <c:pt idx="5">
                  <c:v>143.25111111111113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A6-4BCE-9A6B-5A7A768580ED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143.09200000000001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A6-4BCE-9A6B-5A7A768580ED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142.22999999999999</c:v>
                </c:pt>
                <c:pt idx="2">
                  <c:v>142.69999999999999</c:v>
                </c:pt>
                <c:pt idx="3">
                  <c:v>142.91999999999999</c:v>
                </c:pt>
                <c:pt idx="4">
                  <c:v>142.94</c:v>
                </c:pt>
                <c:pt idx="5">
                  <c:v>142.66999999999999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A6-4BCE-9A6B-5A7A768580ED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142.74545454545458</c:v>
                </c:pt>
                <c:pt idx="2">
                  <c:v>142.86000000000001</c:v>
                </c:pt>
                <c:pt idx="3">
                  <c:v>142.86000000000001</c:v>
                </c:pt>
                <c:pt idx="4">
                  <c:v>142.82</c:v>
                </c:pt>
                <c:pt idx="5">
                  <c:v>143.22999999999999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A6-4BCE-9A6B-5A7A768580ED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A6-4BCE-9A6B-5A7A768580ED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A6-4BCE-9A6B-5A7A768580ED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143.60000000000002</c:v>
                </c:pt>
                <c:pt idx="1">
                  <c:v>142.83021605528972</c:v>
                </c:pt>
                <c:pt idx="2">
                  <c:v>142.95823157894739</c:v>
                </c:pt>
                <c:pt idx="3">
                  <c:v>142.90319879546169</c:v>
                </c:pt>
                <c:pt idx="4">
                  <c:v>142.84577908496732</c:v>
                </c:pt>
                <c:pt idx="5">
                  <c:v>142.94185050505052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A6-4BCE-9A6B-5A7A768580ED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1.4000000000000057</c:v>
                </c:pt>
                <c:pt idx="1">
                  <c:v>2.342000000000013</c:v>
                </c:pt>
                <c:pt idx="2">
                  <c:v>2.3219999999999743</c:v>
                </c:pt>
                <c:pt idx="3">
                  <c:v>2.570999999999998</c:v>
                </c:pt>
                <c:pt idx="4">
                  <c:v>1.7472222222222342</c:v>
                </c:pt>
                <c:pt idx="5">
                  <c:v>1.5999999999999659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9A6-4BCE-9A6B-5A7A768580ED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9A6-4BCE-9A6B-5A7A768580ED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9A6-4BCE-9A6B-5A7A76858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>
                  <c:v>50.628915662650577</c:v>
                </c:pt>
                <c:pt idx="2">
                  <c:v>50.601020408163265</c:v>
                </c:pt>
                <c:pt idx="3">
                  <c:v>50.729213483146083</c:v>
                </c:pt>
                <c:pt idx="4">
                  <c:v>50.75411764705882</c:v>
                </c:pt>
                <c:pt idx="5">
                  <c:v>50.717171717171723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5-4F68-9325-2B156F952DD0}"/>
            </c:ext>
          </c:extLst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HDL!$E$3:$E$12</c:f>
              <c:numCache>
                <c:formatCode>0.0</c:formatCode>
                <c:ptCount val="10"/>
                <c:pt idx="0">
                  <c:v>43.6</c:v>
                </c:pt>
                <c:pt idx="1">
                  <c:v>43.292000000000002</c:v>
                </c:pt>
                <c:pt idx="2">
                  <c:v>43.44</c:v>
                </c:pt>
                <c:pt idx="3">
                  <c:v>43.697000000000003</c:v>
                </c:pt>
                <c:pt idx="4">
                  <c:v>43.649000000000001</c:v>
                </c:pt>
                <c:pt idx="5">
                  <c:v>43.496000000000002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5-4F68-9325-2B156F952DD0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52.352499999999999</c:v>
                </c:pt>
                <c:pt idx="3">
                  <c:v>52.142307692307696</c:v>
                </c:pt>
                <c:pt idx="4">
                  <c:v>52.235789473684214</c:v>
                </c:pt>
                <c:pt idx="5">
                  <c:v>51.207142857142863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5-4F68-9325-2B156F952DD0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51.076000000000001</c:v>
                </c:pt>
                <c:pt idx="2">
                  <c:v>51.234000000000002</c:v>
                </c:pt>
                <c:pt idx="3">
                  <c:v>51.944000000000003</c:v>
                </c:pt>
                <c:pt idx="4">
                  <c:v>52.256</c:v>
                </c:pt>
                <c:pt idx="5">
                  <c:v>52.430999999999997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25-4F68-9325-2B156F952DD0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50.628915662650577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25-4F68-9325-2B156F952DD0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50.555555555555557</c:v>
                </c:pt>
                <c:pt idx="2">
                  <c:v>50.89473684210526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25-4F68-9325-2B156F952DD0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25-4F68-9325-2B156F952DD0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51.297877376171343</c:v>
                </c:pt>
                <c:pt idx="2">
                  <c:v>51.198451450053703</c:v>
                </c:pt>
                <c:pt idx="3">
                  <c:v>51.389104235090755</c:v>
                </c:pt>
                <c:pt idx="4">
                  <c:v>51.379181424148598</c:v>
                </c:pt>
                <c:pt idx="5">
                  <c:v>51.219062914862924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25-4F68-9325-2B156F952DD0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25-4F68-9325-2B156F952DD0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25-4F68-9325-2B156F952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6.6979999999999986</c:v>
                </c:pt>
                <c:pt idx="2">
                  <c:v>6.7224999999999993</c:v>
                </c:pt>
                <c:pt idx="3">
                  <c:v>6.7085714285714282</c:v>
                </c:pt>
                <c:pt idx="4">
                  <c:v>6.7179999999999991</c:v>
                </c:pt>
                <c:pt idx="5">
                  <c:v>6.708636363636364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4-49E7-B9B3-4D47CAD01638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6.7010256410256401</c:v>
                </c:pt>
                <c:pt idx="2">
                  <c:v>6.7117977528089918</c:v>
                </c:pt>
                <c:pt idx="3">
                  <c:v>6.7296551724137945</c:v>
                </c:pt>
                <c:pt idx="4">
                  <c:v>6.7162790697674435</c:v>
                </c:pt>
                <c:pt idx="5">
                  <c:v>6.6957894736842096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4-49E7-B9B3-4D47CAD01638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6.7143750000000004</c:v>
                </c:pt>
                <c:pt idx="2">
                  <c:v>6.7733333333333334</c:v>
                </c:pt>
                <c:pt idx="3">
                  <c:v>6.7410000000000014</c:v>
                </c:pt>
                <c:pt idx="4">
                  <c:v>6.7341176470588229</c:v>
                </c:pt>
                <c:pt idx="5">
                  <c:v>6.7495238095238088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4-49E7-B9B3-4D47CAD01638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6.6909999999999998</c:v>
                </c:pt>
                <c:pt idx="2">
                  <c:v>6.6790000000000003</c:v>
                </c:pt>
                <c:pt idx="3">
                  <c:v>6.6929999999999996</c:v>
                </c:pt>
                <c:pt idx="4">
                  <c:v>6.6870000000000003</c:v>
                </c:pt>
                <c:pt idx="5">
                  <c:v>6.6950000000000003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94-49E7-B9B3-4D47CAD01638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6.7666666666666657</c:v>
                </c:pt>
                <c:pt idx="2">
                  <c:v>6.6937500000000014</c:v>
                </c:pt>
                <c:pt idx="3">
                  <c:v>6.6950000000000003</c:v>
                </c:pt>
                <c:pt idx="4">
                  <c:v>6.74</c:v>
                </c:pt>
                <c:pt idx="5">
                  <c:v>6.7272727272727275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94-49E7-B9B3-4D47CAD01638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6.7163333333333322</c:v>
                </c:pt>
                <c:pt idx="3">
                  <c:v>6.7065769230769234</c:v>
                </c:pt>
                <c:pt idx="4">
                  <c:v>6.7106315789473685</c:v>
                </c:pt>
                <c:pt idx="5">
                  <c:v>6.7031481481481476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94-49E7-B9B3-4D47CAD01638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6.7519999999999998</c:v>
                </c:pt>
                <c:pt idx="2">
                  <c:v>6.7320000000000002</c:v>
                </c:pt>
                <c:pt idx="3">
                  <c:v>6.6980000000000004</c:v>
                </c:pt>
                <c:pt idx="4">
                  <c:v>6.7060000000000004</c:v>
                </c:pt>
                <c:pt idx="5">
                  <c:v>6.6980000000000004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94-49E7-B9B3-4D47CAD01638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94-49E7-B9B3-4D47CAD01638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6.7010256410256401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94-49E7-B9B3-4D47CAD01638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6.7833333333333332</c:v>
                </c:pt>
                <c:pt idx="2">
                  <c:v>6.76</c:v>
                </c:pt>
                <c:pt idx="3">
                  <c:v>6.7500000000000018</c:v>
                </c:pt>
                <c:pt idx="4">
                  <c:v>6.8400000000000007</c:v>
                </c:pt>
                <c:pt idx="5">
                  <c:v>6.8315789473684214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94-49E7-B9B3-4D47CAD01638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94-49E7-B9B3-4D47CAD01638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6.7367426282051266</c:v>
                </c:pt>
                <c:pt idx="2">
                  <c:v>6.7348714419475657</c:v>
                </c:pt>
                <c:pt idx="3">
                  <c:v>6.7331803524062153</c:v>
                </c:pt>
                <c:pt idx="4">
                  <c:v>6.7442028295773637</c:v>
                </c:pt>
                <c:pt idx="5">
                  <c:v>6.7428949469633679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94-49E7-B9B3-4D47CAD01638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4.0000000000000036E-2</c:v>
                </c:pt>
                <c:pt idx="1">
                  <c:v>0.10899999999999999</c:v>
                </c:pt>
                <c:pt idx="2">
                  <c:v>0.12099999999999955</c:v>
                </c:pt>
                <c:pt idx="3">
                  <c:v>0.11699999999999999</c:v>
                </c:pt>
                <c:pt idx="4">
                  <c:v>0.15300000000000047</c:v>
                </c:pt>
                <c:pt idx="5">
                  <c:v>0.13657894736842113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94-49E7-B9B3-4D47CAD01638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94-49E7-B9B3-4D47CAD01638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94-49E7-B9B3-4D47CAD01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4.2194999999999991</c:v>
                </c:pt>
                <c:pt idx="2">
                  <c:v>4.2099999999999991</c:v>
                </c:pt>
                <c:pt idx="3">
                  <c:v>4.2257142857142851</c:v>
                </c:pt>
                <c:pt idx="4">
                  <c:v>4.2289999999999992</c:v>
                </c:pt>
                <c:pt idx="5">
                  <c:v>4.2222727272727276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8-47F9-85B1-4D396F8C386B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4.1825316455696182</c:v>
                </c:pt>
                <c:pt idx="2">
                  <c:v>4.1740449438202232</c:v>
                </c:pt>
                <c:pt idx="3">
                  <c:v>4.1998850574712652</c:v>
                </c:pt>
                <c:pt idx="4">
                  <c:v>4.1904999999999992</c:v>
                </c:pt>
                <c:pt idx="5">
                  <c:v>4.196236559139785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8-47F9-85B1-4D396F8C386B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4.1412500000000003</c:v>
                </c:pt>
                <c:pt idx="2">
                  <c:v>4.1645000000000003</c:v>
                </c:pt>
                <c:pt idx="3">
                  <c:v>4.1736842105263152</c:v>
                </c:pt>
                <c:pt idx="4">
                  <c:v>4.1582352941176479</c:v>
                </c:pt>
                <c:pt idx="5">
                  <c:v>4.1504545454545445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F8-47F9-85B1-4D396F8C386B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4.1900000000000004</c:v>
                </c:pt>
                <c:pt idx="1">
                  <c:v>4.1340000000000003</c:v>
                </c:pt>
                <c:pt idx="2">
                  <c:v>4.1189999999999998</c:v>
                </c:pt>
                <c:pt idx="3">
                  <c:v>4.1459999999999999</c:v>
                </c:pt>
                <c:pt idx="4">
                  <c:v>4.125</c:v>
                </c:pt>
                <c:pt idx="5">
                  <c:v>4.1150000000000002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F8-47F9-85B1-4D396F8C386B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4.2055555555555566</c:v>
                </c:pt>
                <c:pt idx="2">
                  <c:v>4.2000000000000011</c:v>
                </c:pt>
                <c:pt idx="3">
                  <c:v>4.18</c:v>
                </c:pt>
                <c:pt idx="4">
                  <c:v>4.2000000000000011</c:v>
                </c:pt>
                <c:pt idx="5">
                  <c:v>4.1363636363636358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F8-47F9-85B1-4D396F8C386B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4.1841538461538459</c:v>
                </c:pt>
                <c:pt idx="4">
                  <c:v>4.1811052631578951</c:v>
                </c:pt>
                <c:pt idx="5">
                  <c:v>4.1622222222222227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F8-47F9-85B1-4D396F8C386B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4.1280000000000001</c:v>
                </c:pt>
                <c:pt idx="2">
                  <c:v>4.1260000000000003</c:v>
                </c:pt>
                <c:pt idx="3">
                  <c:v>4.1749999999999998</c:v>
                </c:pt>
                <c:pt idx="4">
                  <c:v>4.1859999999999999</c:v>
                </c:pt>
                <c:pt idx="5">
                  <c:v>4.194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F8-47F9-85B1-4D396F8C386B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4.28</c:v>
                </c:pt>
                <c:pt idx="5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F8-47F9-85B1-4D396F8C386B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4.1825316455696182</c:v>
                </c:pt>
                <c:pt idx="2">
                  <c:v>4.24</c:v>
                </c:pt>
                <c:pt idx="3">
                  <c:v>4.2300000000000004</c:v>
                </c:pt>
                <c:pt idx="4">
                  <c:v>4.2</c:v>
                </c:pt>
                <c:pt idx="5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F8-47F9-85B1-4D396F8C386B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4.2000000000000011</c:v>
                </c:pt>
                <c:pt idx="2">
                  <c:v>4.2050000000000018</c:v>
                </c:pt>
                <c:pt idx="3">
                  <c:v>4.205000000000001</c:v>
                </c:pt>
                <c:pt idx="4">
                  <c:v>4.1900000000000004</c:v>
                </c:pt>
                <c:pt idx="5">
                  <c:v>4.2000000000000011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F8-47F9-85B1-4D396F8C386B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F8-47F9-85B1-4D396F8C386B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4.2200000000000006</c:v>
                </c:pt>
                <c:pt idx="1">
                  <c:v>4.1813368846694789</c:v>
                </c:pt>
                <c:pt idx="2">
                  <c:v>4.1916044943820223</c:v>
                </c:pt>
                <c:pt idx="3">
                  <c:v>4.1989437399865706</c:v>
                </c:pt>
                <c:pt idx="4">
                  <c:v>4.1939840557275545</c:v>
                </c:pt>
                <c:pt idx="5">
                  <c:v>4.1876549690452922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F8-47F9-85B1-4D396F8C386B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0.13199999999999967</c:v>
                </c:pt>
                <c:pt idx="2">
                  <c:v>0.13100000000000023</c:v>
                </c:pt>
                <c:pt idx="3">
                  <c:v>0.12399999999999967</c:v>
                </c:pt>
                <c:pt idx="4">
                  <c:v>0.15500000000000025</c:v>
                </c:pt>
                <c:pt idx="5">
                  <c:v>0.13499999999999979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5F8-47F9-85B1-4D396F8C386B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F8-47F9-85B1-4D396F8C386B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5F8-47F9-85B1-4D396F8C3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1.9755000000000003</c:v>
                </c:pt>
                <c:pt idx="2">
                  <c:v>1.9759999999999995</c:v>
                </c:pt>
                <c:pt idx="3">
                  <c:v>1.9842857142857133</c:v>
                </c:pt>
                <c:pt idx="4">
                  <c:v>1.9924999999999993</c:v>
                </c:pt>
                <c:pt idx="5">
                  <c:v>1.9922727272727272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E-4BCA-943A-6D3B6372CFB6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1.9477922077922081</c:v>
                </c:pt>
                <c:pt idx="2">
                  <c:v>1.9441176470588233</c:v>
                </c:pt>
                <c:pt idx="3">
                  <c:v>1.9673333333333332</c:v>
                </c:pt>
                <c:pt idx="4">
                  <c:v>1.9629411764705877</c:v>
                </c:pt>
                <c:pt idx="5">
                  <c:v>1.9594871794871795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E-4BCA-943A-6D3B6372CFB6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1.9847058823529404</c:v>
                </c:pt>
                <c:pt idx="3">
                  <c:v>1.9694736842105265</c:v>
                </c:pt>
                <c:pt idx="4">
                  <c:v>1.9421428571428569</c:v>
                </c:pt>
                <c:pt idx="5">
                  <c:v>1.8788888888888888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E-4BCA-943A-6D3B6372CFB6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2.0510000000000002</c:v>
                </c:pt>
                <c:pt idx="2">
                  <c:v>2.0409999999999999</c:v>
                </c:pt>
                <c:pt idx="3">
                  <c:v>2.044</c:v>
                </c:pt>
                <c:pt idx="4">
                  <c:v>2.0310000000000001</c:v>
                </c:pt>
                <c:pt idx="5">
                  <c:v>2.032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E-4BCA-943A-6D3B6372CFB6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1.9177777777777776</c:v>
                </c:pt>
                <c:pt idx="2">
                  <c:v>1.9662499999999996</c:v>
                </c:pt>
                <c:pt idx="3">
                  <c:v>1.9104999999999994</c:v>
                </c:pt>
                <c:pt idx="4">
                  <c:v>1.8980000000000001</c:v>
                </c:pt>
                <c:pt idx="5">
                  <c:v>1.9177272727272727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E-4BCA-943A-6D3B6372CFB6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2.0316666666666667</c:v>
                </c:pt>
                <c:pt idx="3">
                  <c:v>2.0253846153846151</c:v>
                </c:pt>
                <c:pt idx="4">
                  <c:v>2.0075789473684211</c:v>
                </c:pt>
                <c:pt idx="5">
                  <c:v>2.0022592592592594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E-4BCA-943A-6D3B6372CFB6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1.9530000000000001</c:v>
                </c:pt>
                <c:pt idx="4">
                  <c:v>1.9430000000000001</c:v>
                </c:pt>
                <c:pt idx="5">
                  <c:v>1.996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FE-4BCA-943A-6D3B6372CFB6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2.0499999999999998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FE-4BCA-943A-6D3B6372CFB6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1.9477922077922081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FE-4BCA-943A-6D3B6372CFB6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1.9833333333333332</c:v>
                </c:pt>
                <c:pt idx="2">
                  <c:v>1.8631578947368417</c:v>
                </c:pt>
                <c:pt idx="3">
                  <c:v>1.8249999999999997</c:v>
                </c:pt>
                <c:pt idx="4">
                  <c:v>1.8529411764705881</c:v>
                </c:pt>
                <c:pt idx="5">
                  <c:v>1.8941176470588237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FE-4BCA-943A-6D3B6372CFB6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FE-4BCA-943A-6D3B6372CFB6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2.0300000000000002</c:v>
                </c:pt>
                <c:pt idx="1">
                  <c:v>1.9787195526695531</c:v>
                </c:pt>
                <c:pt idx="2">
                  <c:v>1.9830898090815272</c:v>
                </c:pt>
                <c:pt idx="3">
                  <c:v>1.9768977347214185</c:v>
                </c:pt>
                <c:pt idx="4">
                  <c:v>1.9720104157452449</c:v>
                </c:pt>
                <c:pt idx="5">
                  <c:v>1.9782752974694151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FE-4BCA-943A-6D3B6372CFB6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6.0000000000000053E-2</c:v>
                </c:pt>
                <c:pt idx="1">
                  <c:v>0.13322222222222257</c:v>
                </c:pt>
                <c:pt idx="2">
                  <c:v>0.21684210526315839</c:v>
                </c:pt>
                <c:pt idx="3">
                  <c:v>0.26500000000000012</c:v>
                </c:pt>
                <c:pt idx="4">
                  <c:v>0.23705882352941177</c:v>
                </c:pt>
                <c:pt idx="5">
                  <c:v>0.21111111111111103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FE-4BCA-943A-6D3B6372CFB6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FE-4BCA-943A-6D3B6372CFB6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FE-4BCA-943A-6D3B6372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1.9255000000000002</c:v>
                </c:pt>
                <c:pt idx="2">
                  <c:v>1.9515000000000005</c:v>
                </c:pt>
                <c:pt idx="3">
                  <c:v>1.9357142857142859</c:v>
                </c:pt>
                <c:pt idx="4">
                  <c:v>1.9369999999999998</c:v>
                </c:pt>
                <c:pt idx="5">
                  <c:v>1.9404545454545501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7F3-BF1A-FB9C319AAA33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1.9275949367088601</c:v>
                </c:pt>
                <c:pt idx="2">
                  <c:v>1.9491304347826077</c:v>
                </c:pt>
                <c:pt idx="3">
                  <c:v>1.9436363636363636</c:v>
                </c:pt>
                <c:pt idx="4">
                  <c:v>1.87046511627907</c:v>
                </c:pt>
                <c:pt idx="5">
                  <c:v>1.935652173913043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7F3-BF1A-FB9C319AAA33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1.9094117647058824</c:v>
                </c:pt>
                <c:pt idx="2">
                  <c:v>1.9665999999999997</c:v>
                </c:pt>
                <c:pt idx="3">
                  <c:v>1.9611499999999995</c:v>
                </c:pt>
                <c:pt idx="4">
                  <c:v>1.9503333333333335</c:v>
                </c:pt>
                <c:pt idx="5">
                  <c:v>1.9443500000000005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7F3-BF1A-FB9C319AAA33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1.9119999999999999</c:v>
                </c:pt>
                <c:pt idx="1">
                  <c:v>1.885</c:v>
                </c:pt>
                <c:pt idx="2">
                  <c:v>1.9159999999999999</c:v>
                </c:pt>
                <c:pt idx="3">
                  <c:v>1.9140000000000001</c:v>
                </c:pt>
                <c:pt idx="4">
                  <c:v>1.863</c:v>
                </c:pt>
                <c:pt idx="5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7F3-BF1A-FB9C319AAA33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1.9261111111111111</c:v>
                </c:pt>
                <c:pt idx="2">
                  <c:v>1.9425000000000001</c:v>
                </c:pt>
                <c:pt idx="3">
                  <c:v>1.948</c:v>
                </c:pt>
                <c:pt idx="4">
                  <c:v>1.94</c:v>
                </c:pt>
                <c:pt idx="5">
                  <c:v>1.8922727272727273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7F3-BF1A-FB9C319AAA33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1.9124999999999999</c:v>
                </c:pt>
                <c:pt idx="3">
                  <c:v>1.9177500000000001</c:v>
                </c:pt>
                <c:pt idx="4">
                  <c:v>1.8946363636363635</c:v>
                </c:pt>
                <c:pt idx="5">
                  <c:v>1.8899629629629628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7F3-BF1A-FB9C319AAA33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1.8779999999999999</c:v>
                </c:pt>
                <c:pt idx="4">
                  <c:v>1.8280000000000001</c:v>
                </c:pt>
                <c:pt idx="5">
                  <c:v>1.8759999999999999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11-47F3-BF1A-FB9C319AAA33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11-47F3-BF1A-FB9C319AAA33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1.9275949367088601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11-47F3-BF1A-FB9C319AAA33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1.9582222222222221</c:v>
                </c:pt>
                <c:pt idx="2">
                  <c:v>1.8771499999999999</c:v>
                </c:pt>
                <c:pt idx="3">
                  <c:v>1.8115500000000004</c:v>
                </c:pt>
                <c:pt idx="4">
                  <c:v>1.9285500000000002</c:v>
                </c:pt>
                <c:pt idx="5">
                  <c:v>1.8902631578947371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C11-47F3-BF1A-FB9C319AAA33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1-47F3-BF1A-FB9C319AAA33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1.9130434971456936</c:v>
                </c:pt>
                <c:pt idx="2">
                  <c:v>1.9198380434782609</c:v>
                </c:pt>
                <c:pt idx="3">
                  <c:v>1.910980064935065</c:v>
                </c:pt>
                <c:pt idx="4">
                  <c:v>1.9011984813248766</c:v>
                </c:pt>
                <c:pt idx="5">
                  <c:v>1.8978955567498019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11-47F3-BF1A-FB9C319AAA33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2.0000000000000018E-3</c:v>
                </c:pt>
                <c:pt idx="1">
                  <c:v>9.7222222222222099E-2</c:v>
                </c:pt>
                <c:pt idx="2">
                  <c:v>8.9449999999999807E-2</c:v>
                </c:pt>
                <c:pt idx="3">
                  <c:v>0.14959999999999907</c:v>
                </c:pt>
                <c:pt idx="4">
                  <c:v>0.1223333333333334</c:v>
                </c:pt>
                <c:pt idx="5">
                  <c:v>0.1143500000000004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C11-47F3-BF1A-FB9C319AAA33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C11-47F3-BF1A-FB9C319AAA33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11-47F3-BF1A-FB9C319AA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281792"/>
        <c:scaling>
          <c:orientation val="minMax"/>
          <c:max val="2.3299999999999996"/>
          <c:min val="1.5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6.2749999999999995</c:v>
                </c:pt>
                <c:pt idx="2">
                  <c:v>6.2749999999999995</c:v>
                </c:pt>
                <c:pt idx="3">
                  <c:v>6.2666666666666666</c:v>
                </c:pt>
                <c:pt idx="4">
                  <c:v>6.2699999999999987</c:v>
                </c:pt>
                <c:pt idx="5">
                  <c:v>6.2681818181818185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8-4EAA-927E-00A6E7D270CB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6.3472368421052634</c:v>
                </c:pt>
                <c:pt idx="2">
                  <c:v>6.3502197802197831</c:v>
                </c:pt>
                <c:pt idx="3">
                  <c:v>6.3814942528735639</c:v>
                </c:pt>
                <c:pt idx="4">
                  <c:v>6.3767469879518099</c:v>
                </c:pt>
                <c:pt idx="5">
                  <c:v>6.3667708333333364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8-4EAA-927E-00A6E7D270CB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6.2904761904761886</c:v>
                </c:pt>
                <c:pt idx="2">
                  <c:v>6.3347826086956527</c:v>
                </c:pt>
                <c:pt idx="3">
                  <c:v>6.3650000000000011</c:v>
                </c:pt>
                <c:pt idx="4">
                  <c:v>6.3449999999999989</c:v>
                </c:pt>
                <c:pt idx="5">
                  <c:v>6.3083333333333336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8-4EAA-927E-00A6E7D270CB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6.3959999999999999</c:v>
                </c:pt>
                <c:pt idx="2">
                  <c:v>6.3710000000000004</c:v>
                </c:pt>
                <c:pt idx="3">
                  <c:v>6.35</c:v>
                </c:pt>
                <c:pt idx="4">
                  <c:v>6.306</c:v>
                </c:pt>
                <c:pt idx="5">
                  <c:v>6.3490000000000002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E8-4EAA-927E-00A6E7D270CB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6.3499999999999988</c:v>
                </c:pt>
                <c:pt idx="2">
                  <c:v>6.3249999999999984</c:v>
                </c:pt>
                <c:pt idx="3">
                  <c:v>6.2899999999999991</c:v>
                </c:pt>
                <c:pt idx="4">
                  <c:v>6.3150000000000004</c:v>
                </c:pt>
                <c:pt idx="5">
                  <c:v>6.3090909090909086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E8-4EAA-927E-00A6E7D270CB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6.2715384615384613</c:v>
                </c:pt>
                <c:pt idx="4">
                  <c:v>6.2657894736842108</c:v>
                </c:pt>
                <c:pt idx="5">
                  <c:v>6.3118518518518512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E8-4EAA-927E-00A6E7D270CB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6.1150000000000002</c:v>
                </c:pt>
                <c:pt idx="2">
                  <c:v>6.2480000000000002</c:v>
                </c:pt>
                <c:pt idx="3">
                  <c:v>6.25</c:v>
                </c:pt>
                <c:pt idx="4">
                  <c:v>6.2089999999999996</c:v>
                </c:pt>
                <c:pt idx="5">
                  <c:v>6.2729999999999997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E8-4EAA-927E-00A6E7D270CB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E8-4EAA-927E-00A6E7D270CB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6.3472368421052634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E8-4EAA-927E-00A6E7D270CB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6.3444444444444441</c:v>
                </c:pt>
                <c:pt idx="2">
                  <c:v>6.375</c:v>
                </c:pt>
                <c:pt idx="3">
                  <c:v>6.3800000000000008</c:v>
                </c:pt>
                <c:pt idx="4">
                  <c:v>6.3349999999999991</c:v>
                </c:pt>
                <c:pt idx="5">
                  <c:v>6.3850000000000007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E8-4EAA-927E-00A6E7D270CB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E8-4EAA-927E-00A6E7D270CB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6.3135394319131155</c:v>
                </c:pt>
                <c:pt idx="2">
                  <c:v>6.3161502388915434</c:v>
                </c:pt>
                <c:pt idx="3">
                  <c:v>6.3114699381078703</c:v>
                </c:pt>
                <c:pt idx="4">
                  <c:v>6.3022536461636021</c:v>
                </c:pt>
                <c:pt idx="5">
                  <c:v>6.3161228745791238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E8-4EAA-927E-00A6E7D270CB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8.9999999999999858E-2</c:v>
                </c:pt>
                <c:pt idx="1">
                  <c:v>0.28099999999999969</c:v>
                </c:pt>
                <c:pt idx="2">
                  <c:v>0.12699999999999978</c:v>
                </c:pt>
                <c:pt idx="3">
                  <c:v>0.14149425287356365</c:v>
                </c:pt>
                <c:pt idx="4">
                  <c:v>0.16774698795181031</c:v>
                </c:pt>
                <c:pt idx="5">
                  <c:v>0.11681818181818215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5E8-4EAA-927E-00A6E7D270CB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E8-4EAA-927E-00A6E7D270CB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5E8-4EAA-927E-00A6E7D2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32.440000000000005</c:v>
                </c:pt>
                <c:pt idx="2">
                  <c:v>32.545000000000002</c:v>
                </c:pt>
                <c:pt idx="3">
                  <c:v>32.371428571428567</c:v>
                </c:pt>
                <c:pt idx="4">
                  <c:v>32.435000000000002</c:v>
                </c:pt>
                <c:pt idx="5">
                  <c:v>32.436363636363637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2-4EDA-A1A7-908C5E9A5344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32.371315789473691</c:v>
                </c:pt>
                <c:pt idx="2">
                  <c:v>32.502934782608683</c:v>
                </c:pt>
                <c:pt idx="3">
                  <c:v>32.248181818181813</c:v>
                </c:pt>
                <c:pt idx="4">
                  <c:v>32.133250000000004</c:v>
                </c:pt>
                <c:pt idx="5">
                  <c:v>32.409789473684206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2-4EDA-A1A7-908C5E9A5344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32.404545454545449</c:v>
                </c:pt>
                <c:pt idx="3">
                  <c:v>32.341176470588231</c:v>
                </c:pt>
                <c:pt idx="4">
                  <c:v>32.166666666666657</c:v>
                </c:pt>
                <c:pt idx="5">
                  <c:v>32.666666666666671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B2-4EDA-A1A7-908C5E9A5344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32.287999999999997</c:v>
                </c:pt>
                <c:pt idx="2">
                  <c:v>32.229999999999997</c:v>
                </c:pt>
                <c:pt idx="3">
                  <c:v>32.491</c:v>
                </c:pt>
                <c:pt idx="4">
                  <c:v>32.545999999999999</c:v>
                </c:pt>
                <c:pt idx="5">
                  <c:v>32.552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B2-4EDA-A1A7-908C5E9A5344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32.666666666666664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B2-4EDA-A1A7-908C5E9A5344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33.299999999999997</c:v>
                </c:pt>
                <c:pt idx="2">
                  <c:v>32.346666666666671</c:v>
                </c:pt>
                <c:pt idx="3">
                  <c:v>32.329090909090901</c:v>
                </c:pt>
                <c:pt idx="4">
                  <c:v>32.114736842105266</c:v>
                </c:pt>
                <c:pt idx="5">
                  <c:v>32.323333333333331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B2-4EDA-A1A7-908C5E9A5344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31.966000000000001</c:v>
                </c:pt>
                <c:pt idx="2">
                  <c:v>32.393999999999998</c:v>
                </c:pt>
                <c:pt idx="3">
                  <c:v>32.457000000000001</c:v>
                </c:pt>
                <c:pt idx="4">
                  <c:v>32.393000000000001</c:v>
                </c:pt>
                <c:pt idx="5">
                  <c:v>32.412999999999997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B2-4EDA-A1A7-908C5E9A5344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32.619999999999997</c:v>
                </c:pt>
                <c:pt idx="2">
                  <c:v>32.549999999999997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B2-4EDA-A1A7-908C5E9A5344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32.371315789473691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B2-4EDA-A1A7-908C5E9A5344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32.038888888888891</c:v>
                </c:pt>
                <c:pt idx="2">
                  <c:v>32.105263157894733</c:v>
                </c:pt>
                <c:pt idx="3">
                  <c:v>32.409999999999997</c:v>
                </c:pt>
                <c:pt idx="4">
                  <c:v>32.694736842105264</c:v>
                </c:pt>
                <c:pt idx="5">
                  <c:v>32.81666666666667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B2-4EDA-A1A7-908C5E9A5344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B2-4EDA-A1A7-908C5E9A5344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32.700000000000003</c:v>
                </c:pt>
                <c:pt idx="1">
                  <c:v>32.43821871345029</c:v>
                </c:pt>
                <c:pt idx="2">
                  <c:v>32.429591006171556</c:v>
                </c:pt>
                <c:pt idx="3">
                  <c:v>32.369787776928959</c:v>
                </c:pt>
                <c:pt idx="4">
                  <c:v>32.339339035087718</c:v>
                </c:pt>
                <c:pt idx="5">
                  <c:v>32.523054704944187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B2-4EDA-A1A7-908C5E9A5344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0.39999999999999858</c:v>
                </c:pt>
                <c:pt idx="1">
                  <c:v>1.3339999999999961</c:v>
                </c:pt>
                <c:pt idx="2">
                  <c:v>0.58223684210526727</c:v>
                </c:pt>
                <c:pt idx="3">
                  <c:v>0.24281818181818693</c:v>
                </c:pt>
                <c:pt idx="4">
                  <c:v>0.92473684210526486</c:v>
                </c:pt>
                <c:pt idx="5">
                  <c:v>0.51666666666667282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2B2-4EDA-A1A7-908C5E9A5344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2B2-4EDA-A1A7-908C5E9A5344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B2-4EDA-A1A7-908C5E9A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2.9079999999999999</c:v>
                </c:pt>
                <c:pt idx="2">
                  <c:v>2.9105000000000012</c:v>
                </c:pt>
                <c:pt idx="3">
                  <c:v>2.9123809523809525</c:v>
                </c:pt>
                <c:pt idx="4">
                  <c:v>2.9165000000000001</c:v>
                </c:pt>
                <c:pt idx="5">
                  <c:v>2.9170454545454536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8-4C4D-A06A-A117D257A583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2.9328947368421061</c:v>
                </c:pt>
                <c:pt idx="2">
                  <c:v>2.9369662921348301</c:v>
                </c:pt>
                <c:pt idx="3">
                  <c:v>2.9428735632183898</c:v>
                </c:pt>
                <c:pt idx="4">
                  <c:v>2.9398765432098752</c:v>
                </c:pt>
                <c:pt idx="5">
                  <c:v>2.9396875000000002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8-4C4D-A06A-A117D257A583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2.9805555555555552</c:v>
                </c:pt>
                <c:pt idx="2">
                  <c:v>3.0125000000000002</c:v>
                </c:pt>
                <c:pt idx="3">
                  <c:v>3.0047368421052632</c:v>
                </c:pt>
                <c:pt idx="4">
                  <c:v>2.9700000000000006</c:v>
                </c:pt>
                <c:pt idx="5">
                  <c:v>2.9490909090909088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8-4C4D-A06A-A117D257A583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2.9689999999999999</c:v>
                </c:pt>
                <c:pt idx="2">
                  <c:v>2.9550000000000001</c:v>
                </c:pt>
                <c:pt idx="3">
                  <c:v>2.9619999999999997</c:v>
                </c:pt>
                <c:pt idx="4">
                  <c:v>2.9470000000000001</c:v>
                </c:pt>
                <c:pt idx="5">
                  <c:v>2.952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98-4C4D-A06A-A117D257A583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2.9144444444444448</c:v>
                </c:pt>
                <c:pt idx="2">
                  <c:v>2.9049999999999998</c:v>
                </c:pt>
                <c:pt idx="3">
                  <c:v>2.8999999999999995</c:v>
                </c:pt>
                <c:pt idx="4">
                  <c:v>2.915</c:v>
                </c:pt>
                <c:pt idx="5">
                  <c:v>2.9127272727272735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98-4C4D-A06A-A117D257A583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2.9016666666666668</c:v>
                </c:pt>
                <c:pt idx="3">
                  <c:v>2.914733333333333</c:v>
                </c:pt>
                <c:pt idx="4">
                  <c:v>2.9040000000000004</c:v>
                </c:pt>
                <c:pt idx="5">
                  <c:v>2.868391304347826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98-4C4D-A06A-A117D257A583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2.9220000000000002</c:v>
                </c:pt>
                <c:pt idx="3">
                  <c:v>2.923</c:v>
                </c:pt>
                <c:pt idx="4">
                  <c:v>2.8919999999999999</c:v>
                </c:pt>
                <c:pt idx="5">
                  <c:v>2.8650000000000002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8-4C4D-A06A-A117D257A583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98-4C4D-A06A-A117D257A583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2.9328947368421061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8-4C4D-A06A-A117D257A583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2.9022222222222216</c:v>
                </c:pt>
                <c:pt idx="2">
                  <c:v>2.8999999999999995</c:v>
                </c:pt>
                <c:pt idx="3">
                  <c:v>2.9074999999999998</c:v>
                </c:pt>
                <c:pt idx="4">
                  <c:v>2.9200000000000008</c:v>
                </c:pt>
                <c:pt idx="5">
                  <c:v>2.9194736842105256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98-4C4D-A06A-A117D257A583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8-4C4D-A06A-A117D257A583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2.9400000000000004</c:v>
                </c:pt>
                <c:pt idx="1">
                  <c:v>2.9212011695906428</c:v>
                </c:pt>
                <c:pt idx="2">
                  <c:v>2.9233632958801499</c:v>
                </c:pt>
                <c:pt idx="3">
                  <c:v>2.9247224691037936</c:v>
                </c:pt>
                <c:pt idx="4">
                  <c:v>2.9174376543209872</c:v>
                </c:pt>
                <c:pt idx="5">
                  <c:v>2.9123416124921988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8-4C4D-A06A-A117D257A583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0.10000000000000009</c:v>
                </c:pt>
                <c:pt idx="1">
                  <c:v>0.17855555555555513</c:v>
                </c:pt>
                <c:pt idx="2">
                  <c:v>0.14250000000000007</c:v>
                </c:pt>
                <c:pt idx="3">
                  <c:v>0.14473684210526327</c:v>
                </c:pt>
                <c:pt idx="4">
                  <c:v>0.11000000000000076</c:v>
                </c:pt>
                <c:pt idx="5">
                  <c:v>8.6999999999999744E-2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8-4C4D-A06A-A117D257A583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798-4C4D-A06A-A117D257A583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798-4C4D-A06A-A117D257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79776"/>
        <c:scaling>
          <c:orientation val="minMax"/>
          <c:max val="3.3099999999999996"/>
          <c:min val="2.50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90.142857142857139</c:v>
                </c:pt>
                <c:pt idx="4">
                  <c:v>90.4</c:v>
                </c:pt>
                <c:pt idx="5">
                  <c:v>90.545454545454547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6-4BC3-9610-DD6C441BB5F8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90.225000000000009</c:v>
                </c:pt>
                <c:pt idx="2">
                  <c:v>91.097196261682228</c:v>
                </c:pt>
                <c:pt idx="3">
                  <c:v>90.378888888888909</c:v>
                </c:pt>
                <c:pt idx="4">
                  <c:v>90.240740740740733</c:v>
                </c:pt>
                <c:pt idx="5">
                  <c:v>90.26736842105268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6-4BC3-9610-DD6C441BB5F8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91.476190476190482</c:v>
                </c:pt>
                <c:pt idx="2">
                  <c:v>90.954545454545453</c:v>
                </c:pt>
                <c:pt idx="3">
                  <c:v>90.272727272727266</c:v>
                </c:pt>
                <c:pt idx="4">
                  <c:v>91.692307692307693</c:v>
                </c:pt>
                <c:pt idx="5">
                  <c:v>91.391304347826093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6-4BC3-9610-DD6C441BB5F8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88.938999999999993</c:v>
                </c:pt>
                <c:pt idx="2">
                  <c:v>88.5</c:v>
                </c:pt>
                <c:pt idx="3">
                  <c:v>88.72</c:v>
                </c:pt>
                <c:pt idx="4">
                  <c:v>88.772000000000006</c:v>
                </c:pt>
                <c:pt idx="5">
                  <c:v>88.903000000000006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6-4BC3-9610-DD6C441BB5F8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90.944444444444443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6-4BC3-9610-DD6C441BB5F8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90.899999999999991</c:v>
                </c:pt>
                <c:pt idx="3">
                  <c:v>90.164999999999992</c:v>
                </c:pt>
                <c:pt idx="4">
                  <c:v>90.5</c:v>
                </c:pt>
                <c:pt idx="5">
                  <c:v>90.566666666666663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A6-4BC3-9610-DD6C441BB5F8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89.766999999999996</c:v>
                </c:pt>
                <c:pt idx="2">
                  <c:v>89.778999999999996</c:v>
                </c:pt>
                <c:pt idx="3">
                  <c:v>89.847999999999999</c:v>
                </c:pt>
                <c:pt idx="4">
                  <c:v>89.762</c:v>
                </c:pt>
                <c:pt idx="5">
                  <c:v>89.94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6-4BC3-9610-DD6C441BB5F8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A6-4BC3-9610-DD6C441BB5F8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90.225000000000009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A6-4BC3-9610-DD6C441BB5F8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91.15789473684211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A6-4BC3-9610-DD6C441BB5F8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A6-4BC3-9610-DD6C441BB5F8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90.587663492063513</c:v>
                </c:pt>
                <c:pt idx="2">
                  <c:v>90.526863645306975</c:v>
                </c:pt>
                <c:pt idx="3">
                  <c:v>90.441747330447328</c:v>
                </c:pt>
                <c:pt idx="4">
                  <c:v>90.660704843304828</c:v>
                </c:pt>
                <c:pt idx="5">
                  <c:v>90.721833943554543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A6-4BC3-9610-DD6C441BB5F8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2.561000000000007</c:v>
                </c:pt>
                <c:pt idx="2">
                  <c:v>3.0799999999999983</c:v>
                </c:pt>
                <c:pt idx="3">
                  <c:v>3.1700000000000017</c:v>
                </c:pt>
                <c:pt idx="4">
                  <c:v>3.0799999999999983</c:v>
                </c:pt>
                <c:pt idx="5">
                  <c:v>3.046999999999997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A6-4BC3-9610-DD6C441BB5F8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A6-4BC3-9610-DD6C441BB5F8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A6-4BC3-9610-DD6C441B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71.904761904761898</c:v>
                </c:pt>
                <c:pt idx="4">
                  <c:v>71.3</c:v>
                </c:pt>
                <c:pt idx="5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B-4331-B1B8-E6E31231184A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72.477108433734969</c:v>
                </c:pt>
                <c:pt idx="2">
                  <c:v>72.758695652173941</c:v>
                </c:pt>
                <c:pt idx="3">
                  <c:v>72.97241379310347</c:v>
                </c:pt>
                <c:pt idx="4">
                  <c:v>73.104938271604937</c:v>
                </c:pt>
                <c:pt idx="5">
                  <c:v>72.967021276595744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B-4331-B1B8-E6E31231184A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72.78947368421052</c:v>
                </c:pt>
                <c:pt idx="2">
                  <c:v>72.095238095238102</c:v>
                </c:pt>
                <c:pt idx="3">
                  <c:v>72.266666666666666</c:v>
                </c:pt>
                <c:pt idx="4">
                  <c:v>71.666666666666671</c:v>
                </c:pt>
                <c:pt idx="5">
                  <c:v>71.86363636363636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BB-4331-B1B8-E6E31231184A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73.105999999999995</c:v>
                </c:pt>
                <c:pt idx="2">
                  <c:v>73.253</c:v>
                </c:pt>
                <c:pt idx="3">
                  <c:v>73.253</c:v>
                </c:pt>
                <c:pt idx="4">
                  <c:v>73.111000000000004</c:v>
                </c:pt>
                <c:pt idx="5">
                  <c:v>73.263000000000005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BB-4331-B1B8-E6E31231184A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71.111111111111114</c:v>
                </c:pt>
                <c:pt idx="2">
                  <c:v>71.6875</c:v>
                </c:pt>
                <c:pt idx="3">
                  <c:v>71.2</c:v>
                </c:pt>
                <c:pt idx="4">
                  <c:v>71.599999999999994</c:v>
                </c:pt>
                <c:pt idx="5">
                  <c:v>71.63636363636364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BB-4331-B1B8-E6E31231184A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69.982608695652175</c:v>
                </c:pt>
                <c:pt idx="2">
                  <c:v>70.708333333333329</c:v>
                </c:pt>
                <c:pt idx="3">
                  <c:v>70.734615384615381</c:v>
                </c:pt>
                <c:pt idx="4">
                  <c:v>70.078947368421055</c:v>
                </c:pt>
                <c:pt idx="5">
                  <c:v>70.199999999999989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BB-4331-B1B8-E6E31231184A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71.956000000000003</c:v>
                </c:pt>
                <c:pt idx="2">
                  <c:v>72.119</c:v>
                </c:pt>
                <c:pt idx="3">
                  <c:v>72.186999999999998</c:v>
                </c:pt>
                <c:pt idx="4">
                  <c:v>72.234999999999999</c:v>
                </c:pt>
                <c:pt idx="5">
                  <c:v>72.218999999999994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BB-4331-B1B8-E6E31231184A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BB-4331-B1B8-E6E31231184A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72.477108433734969</c:v>
                </c:pt>
                <c:pt idx="2">
                  <c:v>71.98</c:v>
                </c:pt>
                <c:pt idx="3">
                  <c:v>72.099999999999994</c:v>
                </c:pt>
                <c:pt idx="4">
                  <c:v>71.760000000000005</c:v>
                </c:pt>
                <c:pt idx="5">
                  <c:v>71.53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B-4331-B1B8-E6E31231184A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70.555555555555557</c:v>
                </c:pt>
                <c:pt idx="2">
                  <c:v>71.21052631578948</c:v>
                </c:pt>
                <c:pt idx="3">
                  <c:v>70.95</c:v>
                </c:pt>
                <c:pt idx="4">
                  <c:v>71.150000000000006</c:v>
                </c:pt>
                <c:pt idx="5">
                  <c:v>70.94736842105263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BB-4331-B1B8-E6E31231184A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BB-4331-B1B8-E6E31231184A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71.780496591399924</c:v>
                </c:pt>
                <c:pt idx="2">
                  <c:v>71.884229339653501</c:v>
                </c:pt>
                <c:pt idx="3">
                  <c:v>71.904845774914747</c:v>
                </c:pt>
                <c:pt idx="4">
                  <c:v>71.720655230669266</c:v>
                </c:pt>
                <c:pt idx="5">
                  <c:v>71.72563896976483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BB-4331-B1B8-E6E31231184A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3.1233913043478196</c:v>
                </c:pt>
                <c:pt idx="2">
                  <c:v>2.5446666666666715</c:v>
                </c:pt>
                <c:pt idx="3">
                  <c:v>2.518384615384619</c:v>
                </c:pt>
                <c:pt idx="4">
                  <c:v>3.0320526315789493</c:v>
                </c:pt>
                <c:pt idx="5">
                  <c:v>3.0630000000000166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BB-4331-B1B8-E6E31231184A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BB-4331-B1B8-E6E31231184A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BB-4331-B1B8-E6E31231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5.1924999999999999</c:v>
                </c:pt>
                <c:pt idx="2">
                  <c:v>5.192499999999999</c:v>
                </c:pt>
                <c:pt idx="3">
                  <c:v>5.1928571428571431</c:v>
                </c:pt>
                <c:pt idx="4">
                  <c:v>5.1939999999999991</c:v>
                </c:pt>
                <c:pt idx="5">
                  <c:v>5.1977272727272732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E-4324-BE31-3A5142E5140E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5.2280519480519487</c:v>
                </c:pt>
                <c:pt idx="2">
                  <c:v>5.2285555555555598</c:v>
                </c:pt>
                <c:pt idx="3">
                  <c:v>5.2343820224719151</c:v>
                </c:pt>
                <c:pt idx="4">
                  <c:v>5.2347126436781615</c:v>
                </c:pt>
                <c:pt idx="5">
                  <c:v>5.2389000000000046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E-4324-BE31-3A5142E5140E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5.2105263157894726</c:v>
                </c:pt>
                <c:pt idx="2">
                  <c:v>5.2089999999999996</c:v>
                </c:pt>
                <c:pt idx="3">
                  <c:v>5.2031578947368429</c:v>
                </c:pt>
                <c:pt idx="4">
                  <c:v>5.2311111111111099</c:v>
                </c:pt>
                <c:pt idx="5">
                  <c:v>5.2295238095238092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E-4324-BE31-3A5142E5140E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5.2530000000000001</c:v>
                </c:pt>
                <c:pt idx="2">
                  <c:v>5.2510000000000003</c:v>
                </c:pt>
                <c:pt idx="3">
                  <c:v>5.2620000000000005</c:v>
                </c:pt>
                <c:pt idx="4">
                  <c:v>5.2270000000000003</c:v>
                </c:pt>
                <c:pt idx="5">
                  <c:v>5.2270000000000003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E-4324-BE31-3A5142E5140E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5.2833333333333323</c:v>
                </c:pt>
                <c:pt idx="2">
                  <c:v>5.2625000000000002</c:v>
                </c:pt>
                <c:pt idx="3">
                  <c:v>5.2350000000000003</c:v>
                </c:pt>
                <c:pt idx="4">
                  <c:v>5.2799999999999985</c:v>
                </c:pt>
                <c:pt idx="5">
                  <c:v>5.2636363636363637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E-4324-BE31-3A5142E5140E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5.2389166666666673</c:v>
                </c:pt>
                <c:pt idx="3">
                  <c:v>5.2325000000000008</c:v>
                </c:pt>
                <c:pt idx="4">
                  <c:v>5.230631578947369</c:v>
                </c:pt>
                <c:pt idx="5">
                  <c:v>5.2161481481481484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E-4324-BE31-3A5142E5140E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5.2590000000000003</c:v>
                </c:pt>
                <c:pt idx="2">
                  <c:v>5.2709999999999999</c:v>
                </c:pt>
                <c:pt idx="3">
                  <c:v>5.2619999999999996</c:v>
                </c:pt>
                <c:pt idx="4">
                  <c:v>5.258</c:v>
                </c:pt>
                <c:pt idx="5" formatCode="0.00_);[Red]\(0.00\)">
                  <c:v>5.2519999999999998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E-4324-BE31-3A5142E5140E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E-4324-BE31-3A5142E5140E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5.2280519480519487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E-4324-BE31-3A5142E5140E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5.2055555555555575</c:v>
                </c:pt>
                <c:pt idx="2">
                  <c:v>5.1950000000000021</c:v>
                </c:pt>
                <c:pt idx="3">
                  <c:v>5.1950000000000021</c:v>
                </c:pt>
                <c:pt idx="4">
                  <c:v>5.2000000000000011</c:v>
                </c:pt>
                <c:pt idx="5">
                  <c:v>5.2150000000000016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E-4324-BE31-3A5142E5140E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E-4324-BE31-3A5142E5140E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5.2200000000000006</c:v>
                </c:pt>
                <c:pt idx="1">
                  <c:v>5.2290019100782255</c:v>
                </c:pt>
                <c:pt idx="2">
                  <c:v>5.2278472222222225</c:v>
                </c:pt>
                <c:pt idx="3">
                  <c:v>5.2266897060065904</c:v>
                </c:pt>
                <c:pt idx="4">
                  <c:v>5.2285455333736648</c:v>
                </c:pt>
                <c:pt idx="5">
                  <c:v>5.2259935594035607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E-4324-BE31-3A5142E5140E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5.9999999999999609E-2</c:v>
                </c:pt>
                <c:pt idx="1">
                  <c:v>9.0833333333332433E-2</c:v>
                </c:pt>
                <c:pt idx="2">
                  <c:v>7.8500000000000902E-2</c:v>
                </c:pt>
                <c:pt idx="3">
                  <c:v>6.9142857142857395E-2</c:v>
                </c:pt>
                <c:pt idx="4">
                  <c:v>8.599999999999941E-2</c:v>
                </c:pt>
                <c:pt idx="5">
                  <c:v>6.5909090909090473E-2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E-4324-BE31-3A5142E5140E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7DE-4324-BE31-3A5142E5140E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7DE-4324-BE31-3A5142E51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75.099999999999994</c:v>
                </c:pt>
                <c:pt idx="2">
                  <c:v>75.3</c:v>
                </c:pt>
                <c:pt idx="3">
                  <c:v>75.523809523809518</c:v>
                </c:pt>
                <c:pt idx="4">
                  <c:v>75.3</c:v>
                </c:pt>
                <c:pt idx="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6-404F-95A8-A13FEDE72FCA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74.276543209876579</c:v>
                </c:pt>
                <c:pt idx="2">
                  <c:v>74.488541666666649</c:v>
                </c:pt>
                <c:pt idx="3">
                  <c:v>75.086363636363615</c:v>
                </c:pt>
                <c:pt idx="4">
                  <c:v>75.353409090909096</c:v>
                </c:pt>
                <c:pt idx="5">
                  <c:v>75.84639175257729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6-404F-95A8-A13FEDE72FCA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75.227272727272734</c:v>
                </c:pt>
                <c:pt idx="3">
                  <c:v>74.2</c:v>
                </c:pt>
                <c:pt idx="4">
                  <c:v>74.5</c:v>
                </c:pt>
                <c:pt idx="5">
                  <c:v>74.571428571428569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6-404F-95A8-A13FEDE72FCA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73.599999999999994</c:v>
                </c:pt>
                <c:pt idx="1">
                  <c:v>72.927999999999997</c:v>
                </c:pt>
                <c:pt idx="2">
                  <c:v>72.554000000000002</c:v>
                </c:pt>
                <c:pt idx="3">
                  <c:v>72.822999999999993</c:v>
                </c:pt>
                <c:pt idx="4">
                  <c:v>73.066999999999993</c:v>
                </c:pt>
                <c:pt idx="5">
                  <c:v>73.054000000000002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6-404F-95A8-A13FEDE72FCA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75.166666666666671</c:v>
                </c:pt>
                <c:pt idx="2">
                  <c:v>75.0625</c:v>
                </c:pt>
                <c:pt idx="3">
                  <c:v>75.150000000000006</c:v>
                </c:pt>
                <c:pt idx="4">
                  <c:v>75.55</c:v>
                </c:pt>
                <c:pt idx="5">
                  <c:v>75.13636363636364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6-404F-95A8-A13FEDE72FCA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75.400000000000006</c:v>
                </c:pt>
                <c:pt idx="2">
                  <c:v>75.216666666666654</c:v>
                </c:pt>
                <c:pt idx="3">
                  <c:v>75.111538461538458</c:v>
                </c:pt>
                <c:pt idx="4">
                  <c:v>75.473684210526301</c:v>
                </c:pt>
                <c:pt idx="5">
                  <c:v>74.459259259259241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6-404F-95A8-A13FEDE72FCA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75.521000000000001</c:v>
                </c:pt>
                <c:pt idx="2">
                  <c:v>75.748000000000005</c:v>
                </c:pt>
                <c:pt idx="3">
                  <c:v>75.634</c:v>
                </c:pt>
                <c:pt idx="4">
                  <c:v>75.744</c:v>
                </c:pt>
                <c:pt idx="5">
                  <c:v>75.906000000000006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6-404F-95A8-A13FEDE72FCA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74.540000000000006</c:v>
                </c:pt>
                <c:pt idx="4">
                  <c:v>74.45</c:v>
                </c:pt>
                <c:pt idx="5">
                  <c:v>74.92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6-404F-95A8-A13FEDE72FCA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76.400000000000006</c:v>
                </c:pt>
                <c:pt idx="1">
                  <c:v>74.276543209876579</c:v>
                </c:pt>
                <c:pt idx="2">
                  <c:v>75.599999999999994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6-404F-95A8-A13FEDE72FCA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75.833333333333329</c:v>
                </c:pt>
                <c:pt idx="2">
                  <c:v>75.89473684210526</c:v>
                </c:pt>
                <c:pt idx="3">
                  <c:v>76</c:v>
                </c:pt>
                <c:pt idx="4">
                  <c:v>76.150000000000006</c:v>
                </c:pt>
                <c:pt idx="5">
                  <c:v>76.78947368421052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6-404F-95A8-A13FEDE72FCA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DE6-404F-95A8-A13FEDE72FCA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74.744208641975305</c:v>
                </c:pt>
                <c:pt idx="2">
                  <c:v>74.98417179027112</c:v>
                </c:pt>
                <c:pt idx="3">
                  <c:v>74.972871162171145</c:v>
                </c:pt>
                <c:pt idx="4">
                  <c:v>75.038809330143536</c:v>
                </c:pt>
                <c:pt idx="5">
                  <c:v>75.095291690383917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DE6-404F-95A8-A13FEDE72FCA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2.8000000000000114</c:v>
                </c:pt>
                <c:pt idx="1">
                  <c:v>2.9053333333333313</c:v>
                </c:pt>
                <c:pt idx="2">
                  <c:v>3.3407368421052581</c:v>
                </c:pt>
                <c:pt idx="3">
                  <c:v>3.1770000000000067</c:v>
                </c:pt>
                <c:pt idx="4">
                  <c:v>3.0830000000000126</c:v>
                </c:pt>
                <c:pt idx="5">
                  <c:v>3.7354736842105183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DE6-404F-95A8-A13FEDE72FCA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E6-404F-95A8-A13FEDE72FCA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E6-404F-95A8-A13FEDE7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95.714285714285708</c:v>
                </c:pt>
                <c:pt idx="4">
                  <c:v>95.45</c:v>
                </c:pt>
                <c:pt idx="5">
                  <c:v>95.227272727272734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4-434E-A159-6005D2C596B9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96.485185185185173</c:v>
                </c:pt>
                <c:pt idx="2">
                  <c:v>98.313333333333318</c:v>
                </c:pt>
                <c:pt idx="3">
                  <c:v>98.474999999999966</c:v>
                </c:pt>
                <c:pt idx="4">
                  <c:v>97.631578947368439</c:v>
                </c:pt>
                <c:pt idx="5">
                  <c:v>96.930392156862709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4-434E-A159-6005D2C596B9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96.10526315789474</c:v>
                </c:pt>
                <c:pt idx="3">
                  <c:v>93.78947368421052</c:v>
                </c:pt>
                <c:pt idx="4">
                  <c:v>94.86666666666666</c:v>
                </c:pt>
                <c:pt idx="5">
                  <c:v>95.772727272727266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44-434E-A159-6005D2C596B9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94.802999999999997</c:v>
                </c:pt>
                <c:pt idx="2">
                  <c:v>93.855000000000004</c:v>
                </c:pt>
                <c:pt idx="3">
                  <c:v>95.058999999999997</c:v>
                </c:pt>
                <c:pt idx="4">
                  <c:v>95.138999999999996</c:v>
                </c:pt>
                <c:pt idx="5">
                  <c:v>95.007999999999996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44-434E-A159-6005D2C596B9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93.777777777777771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4-434E-A159-6005D2C596B9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95.341666666666654</c:v>
                </c:pt>
                <c:pt idx="3">
                  <c:v>95.314285714285717</c:v>
                </c:pt>
                <c:pt idx="4">
                  <c:v>97.205263157894748</c:v>
                </c:pt>
                <c:pt idx="5">
                  <c:v>95.43703703703703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44-434E-A159-6005D2C596B9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98.281999999999996</c:v>
                </c:pt>
                <c:pt idx="2">
                  <c:v>98.361000000000004</c:v>
                </c:pt>
                <c:pt idx="3">
                  <c:v>98.441999999999993</c:v>
                </c:pt>
                <c:pt idx="4">
                  <c:v>99.11</c:v>
                </c:pt>
                <c:pt idx="5">
                  <c:v>95.882000000000005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44-434E-A159-6005D2C596B9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4-434E-A159-6005D2C596B9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96.485185185185173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44-434E-A159-6005D2C596B9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93.833333333333329</c:v>
                </c:pt>
                <c:pt idx="2">
                  <c:v>94.368421052631575</c:v>
                </c:pt>
                <c:pt idx="3">
                  <c:v>93.95</c:v>
                </c:pt>
                <c:pt idx="4">
                  <c:v>95.2</c:v>
                </c:pt>
                <c:pt idx="5">
                  <c:v>96.631578947368425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44-434E-A159-6005D2C596B9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D44-434E-A159-6005D2C596B9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95.949999999999989</c:v>
                </c:pt>
                <c:pt idx="1">
                  <c:v>96.085398148148144</c:v>
                </c:pt>
                <c:pt idx="2">
                  <c:v>95.930718421052632</c:v>
                </c:pt>
                <c:pt idx="3">
                  <c:v>95.705404511278203</c:v>
                </c:pt>
                <c:pt idx="4">
                  <c:v>96.216250877192991</c:v>
                </c:pt>
                <c:pt idx="5">
                  <c:v>95.910173541399544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44-434E-A159-6005D2C596B9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0.29999999999999716</c:v>
                </c:pt>
                <c:pt idx="1">
                  <c:v>6.0222222222222257</c:v>
                </c:pt>
                <c:pt idx="2">
                  <c:v>5.4775000000000063</c:v>
                </c:pt>
                <c:pt idx="3">
                  <c:v>5.0749999999999602</c:v>
                </c:pt>
                <c:pt idx="4">
                  <c:v>6</c:v>
                </c:pt>
                <c:pt idx="5">
                  <c:v>4.9672727272727286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4-434E-A159-6005D2C596B9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D44-434E-A159-6005D2C596B9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D44-434E-A159-6005D2C59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282.52380952380952</c:v>
                </c:pt>
                <c:pt idx="4">
                  <c:v>281.75</c:v>
                </c:pt>
                <c:pt idx="5">
                  <c:v>281.95454545454544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4-4A42-9521-0D096FE89BA8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286.39999999999981</c:v>
                </c:pt>
                <c:pt idx="2">
                  <c:v>286.95376344086014</c:v>
                </c:pt>
                <c:pt idx="3">
                  <c:v>286.86627906976742</c:v>
                </c:pt>
                <c:pt idx="4">
                  <c:v>286.58780487804881</c:v>
                </c:pt>
                <c:pt idx="5">
                  <c:v>286.11612903225796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4-4A42-9521-0D096FE89BA8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282.76470588235293</c:v>
                </c:pt>
                <c:pt idx="2">
                  <c:v>282.38888888888891</c:v>
                </c:pt>
                <c:pt idx="3">
                  <c:v>279.27777777777777</c:v>
                </c:pt>
                <c:pt idx="4">
                  <c:v>281.625</c:v>
                </c:pt>
                <c:pt idx="5">
                  <c:v>283.05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4-4A42-9521-0D096FE89BA8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280.89999999999998</c:v>
                </c:pt>
                <c:pt idx="1">
                  <c:v>280.53899999999999</c:v>
                </c:pt>
                <c:pt idx="2">
                  <c:v>279.03800000000001</c:v>
                </c:pt>
                <c:pt idx="3">
                  <c:v>279.10199999999998</c:v>
                </c:pt>
                <c:pt idx="4">
                  <c:v>278.65600000000001</c:v>
                </c:pt>
                <c:pt idx="5">
                  <c:v>279.40300000000002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4-4A42-9521-0D096FE89BA8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278.44444444444446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F4-4A42-9521-0D096FE89BA8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281.08333333333337</c:v>
                </c:pt>
                <c:pt idx="3">
                  <c:v>281.43461538461537</c:v>
                </c:pt>
                <c:pt idx="4">
                  <c:v>280.78947368421046</c:v>
                </c:pt>
                <c:pt idx="5">
                  <c:v>282.67037037037039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4-4A42-9521-0D096FE89BA8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277.76600000000002</c:v>
                </c:pt>
                <c:pt idx="2">
                  <c:v>275.67700000000002</c:v>
                </c:pt>
                <c:pt idx="3">
                  <c:v>275.66699999999997</c:v>
                </c:pt>
                <c:pt idx="4">
                  <c:v>275.48500000000001</c:v>
                </c:pt>
                <c:pt idx="5">
                  <c:v>276.22699999999998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F4-4A42-9521-0D096FE89BA8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284.77999999999997</c:v>
                </c:pt>
                <c:pt idx="5">
                  <c:v>284.58999999999997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F4-4A42-9521-0D096FE89BA8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286.39999999999981</c:v>
                </c:pt>
                <c:pt idx="2">
                  <c:v>282.77999999999997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F4-4A42-9521-0D096FE89BA8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285.44444444444446</c:v>
                </c:pt>
                <c:pt idx="2">
                  <c:v>283.89999999999998</c:v>
                </c:pt>
                <c:pt idx="3">
                  <c:v>282.10526315789474</c:v>
                </c:pt>
                <c:pt idx="4">
                  <c:v>285.29411764705884</c:v>
                </c:pt>
                <c:pt idx="5">
                  <c:v>283.88888888888891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F4-4A42-9521-0D096FE89BA8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F4-4A42-9521-0D096FE89BA8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281.60000000000002</c:v>
                </c:pt>
                <c:pt idx="1">
                  <c:v>282.76085947712414</c:v>
                </c:pt>
                <c:pt idx="2">
                  <c:v>282.15534856630825</c:v>
                </c:pt>
                <c:pt idx="3">
                  <c:v>281.25067449138646</c:v>
                </c:pt>
                <c:pt idx="4">
                  <c:v>281.60873962093177</c:v>
                </c:pt>
                <c:pt idx="5">
                  <c:v>281.78353882915172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CF4-4A42-9521-0D096FE89BA8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1.4000000000000341</c:v>
                </c:pt>
                <c:pt idx="1">
                  <c:v>8.6339999999997872</c:v>
                </c:pt>
                <c:pt idx="2">
                  <c:v>11.276763440860123</c:v>
                </c:pt>
                <c:pt idx="3">
                  <c:v>11.199279069767442</c:v>
                </c:pt>
                <c:pt idx="4">
                  <c:v>11.102804878048801</c:v>
                </c:pt>
                <c:pt idx="5">
                  <c:v>9.8891290322579835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CF4-4A42-9521-0D096FE89BA8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CF4-4A42-9521-0D096FE89BA8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CF4-4A42-9521-0D096FE8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304.35000000000002</c:v>
                </c:pt>
                <c:pt idx="2">
                  <c:v>303.5</c:v>
                </c:pt>
                <c:pt idx="3">
                  <c:v>306.42857142857144</c:v>
                </c:pt>
                <c:pt idx="4">
                  <c:v>304.39999999999998</c:v>
                </c:pt>
                <c:pt idx="5">
                  <c:v>303.95454545454544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9-47CA-9C66-99726436CD2A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302.57407407407396</c:v>
                </c:pt>
                <c:pt idx="2">
                  <c:v>298.55698924731178</c:v>
                </c:pt>
                <c:pt idx="3">
                  <c:v>300.10537634408593</c:v>
                </c:pt>
                <c:pt idx="4">
                  <c:v>301.88571428571419</c:v>
                </c:pt>
                <c:pt idx="5">
                  <c:v>300.97604166666662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9-47CA-9C66-99726436CD2A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307.11764705882354</c:v>
                </c:pt>
                <c:pt idx="2">
                  <c:v>307</c:v>
                </c:pt>
                <c:pt idx="3">
                  <c:v>301.89473684210526</c:v>
                </c:pt>
                <c:pt idx="4">
                  <c:v>301.8125</c:v>
                </c:pt>
                <c:pt idx="5">
                  <c:v>305.59090909090907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9-47CA-9C66-99726436CD2A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302.89999999999998</c:v>
                </c:pt>
                <c:pt idx="1">
                  <c:v>300.72199999999998</c:v>
                </c:pt>
                <c:pt idx="2">
                  <c:v>301.25</c:v>
                </c:pt>
                <c:pt idx="3">
                  <c:v>301.28500000000003</c:v>
                </c:pt>
                <c:pt idx="4">
                  <c:v>299.26100000000002</c:v>
                </c:pt>
                <c:pt idx="5">
                  <c:v>299.798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9-47CA-9C66-99726436CD2A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304.83333333333331</c:v>
                </c:pt>
                <c:pt idx="2">
                  <c:v>302.6875</c:v>
                </c:pt>
                <c:pt idx="3">
                  <c:v>304.85000000000002</c:v>
                </c:pt>
                <c:pt idx="4">
                  <c:v>302.89999999999998</c:v>
                </c:pt>
                <c:pt idx="5">
                  <c:v>303.90909090909093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9-47CA-9C66-99726436CD2A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303.85000000000002</c:v>
                </c:pt>
                <c:pt idx="3">
                  <c:v>302.37692307692311</c:v>
                </c:pt>
                <c:pt idx="4">
                  <c:v>303.51052631578949</c:v>
                </c:pt>
                <c:pt idx="5">
                  <c:v>304.37777777777779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9-47CA-9C66-99726436CD2A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303.67700000000002</c:v>
                </c:pt>
                <c:pt idx="3">
                  <c:v>303.07900000000001</c:v>
                </c:pt>
                <c:pt idx="4">
                  <c:v>303.90300000000002</c:v>
                </c:pt>
                <c:pt idx="5">
                  <c:v>304.48899999999998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9-47CA-9C66-99726436CD2A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301.54000000000002</c:v>
                </c:pt>
                <c:pt idx="4">
                  <c:v>302.70999999999998</c:v>
                </c:pt>
                <c:pt idx="5">
                  <c:v>302.97000000000003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9-47CA-9C66-99726436CD2A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304.89999999999998</c:v>
                </c:pt>
                <c:pt idx="1">
                  <c:v>302.57407407407396</c:v>
                </c:pt>
                <c:pt idx="2">
                  <c:v>304.14</c:v>
                </c:pt>
                <c:pt idx="3">
                  <c:v>303.44</c:v>
                </c:pt>
                <c:pt idx="4">
                  <c:v>302.60000000000002</c:v>
                </c:pt>
                <c:pt idx="5">
                  <c:v>302.12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9-47CA-9C66-99726436CD2A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306.44444444444446</c:v>
                </c:pt>
                <c:pt idx="2">
                  <c:v>303</c:v>
                </c:pt>
                <c:pt idx="3">
                  <c:v>304.07142857142856</c:v>
                </c:pt>
                <c:pt idx="4">
                  <c:v>305.58823529411762</c:v>
                </c:pt>
                <c:pt idx="5">
                  <c:v>307.53846153846155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9-47CA-9C66-99726436CD2A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89-47CA-9C66-99726436CD2A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303.89999999999998</c:v>
                </c:pt>
                <c:pt idx="1">
                  <c:v>304.1765572984749</c:v>
                </c:pt>
                <c:pt idx="2">
                  <c:v>302.94314892473119</c:v>
                </c:pt>
                <c:pt idx="3">
                  <c:v>302.90710362631143</c:v>
                </c:pt>
                <c:pt idx="4">
                  <c:v>302.85709758956216</c:v>
                </c:pt>
                <c:pt idx="5">
                  <c:v>303.57238264374513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89-47CA-9C66-99726436CD2A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8.4430107526882239</c:v>
                </c:pt>
                <c:pt idx="3">
                  <c:v>6.3231950844855191</c:v>
                </c:pt>
                <c:pt idx="4">
                  <c:v>6.3272352941175996</c:v>
                </c:pt>
                <c:pt idx="5">
                  <c:v>7.7404615384615454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889-47CA-9C66-99726436CD2A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889-47CA-9C66-99726436CD2A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889-47CA-9C66-99726436C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214.85714285714286</c:v>
                </c:pt>
                <c:pt idx="4">
                  <c:v>214.3</c:v>
                </c:pt>
                <c:pt idx="5">
                  <c:v>213.86363636363637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0FE-AE56-BB92F1370A69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211.96666666666673</c:v>
                </c:pt>
                <c:pt idx="2">
                  <c:v>212.44831460674163</c:v>
                </c:pt>
                <c:pt idx="3">
                  <c:v>212.49651162790704</c:v>
                </c:pt>
                <c:pt idx="4">
                  <c:v>212.39250000000001</c:v>
                </c:pt>
                <c:pt idx="5">
                  <c:v>211.38247422680413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B-40FE-AE56-BB92F1370A69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210.06666666666666</c:v>
                </c:pt>
                <c:pt idx="2">
                  <c:v>208.89473684210526</c:v>
                </c:pt>
                <c:pt idx="3">
                  <c:v>209.33333333333334</c:v>
                </c:pt>
                <c:pt idx="4">
                  <c:v>211.64285714285714</c:v>
                </c:pt>
                <c:pt idx="5">
                  <c:v>212.04761904761904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B-40FE-AE56-BB92F1370A69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213.88300000000001</c:v>
                </c:pt>
                <c:pt idx="2">
                  <c:v>213.065</c:v>
                </c:pt>
                <c:pt idx="3">
                  <c:v>212.40299999999999</c:v>
                </c:pt>
                <c:pt idx="4">
                  <c:v>214.69399999999999</c:v>
                </c:pt>
                <c:pt idx="5">
                  <c:v>215.96799999999999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4B-40FE-AE56-BB92F1370A69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4B-40FE-AE56-BB92F1370A69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211.85384615384618</c:v>
                </c:pt>
                <c:pt idx="4">
                  <c:v>211.68947368421055</c:v>
                </c:pt>
                <c:pt idx="5">
                  <c:v>213.29629629629628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4B-40FE-AE56-BB92F1370A69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216.13900000000001</c:v>
                </c:pt>
                <c:pt idx="2">
                  <c:v>215.01300000000001</c:v>
                </c:pt>
                <c:pt idx="3">
                  <c:v>214.23599999999999</c:v>
                </c:pt>
                <c:pt idx="4">
                  <c:v>214.73</c:v>
                </c:pt>
                <c:pt idx="5">
                  <c:v>217.845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4B-40FE-AE56-BB92F1370A69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4B-40FE-AE56-BB92F1370A69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211.96666666666673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4B-40FE-AE56-BB92F1370A69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214.66666666666666</c:v>
                </c:pt>
                <c:pt idx="2">
                  <c:v>212.15789473684211</c:v>
                </c:pt>
                <c:pt idx="3">
                  <c:v>212</c:v>
                </c:pt>
                <c:pt idx="4">
                  <c:v>211.75</c:v>
                </c:pt>
                <c:pt idx="5">
                  <c:v>215.55555555555554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4B-40FE-AE56-BB92F1370A69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A4B-40FE-AE56-BB92F1370A69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213.55686666666671</c:v>
                </c:pt>
                <c:pt idx="2">
                  <c:v>212.65514461856893</c:v>
                </c:pt>
                <c:pt idx="3">
                  <c:v>212.53498339722296</c:v>
                </c:pt>
                <c:pt idx="4">
                  <c:v>212.92788308270673</c:v>
                </c:pt>
                <c:pt idx="5">
                  <c:v>214.01667633080933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A4B-40FE-AE56-BB92F1370A69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1.7999999999999829</c:v>
                </c:pt>
                <c:pt idx="1">
                  <c:v>6.0723333333333471</c:v>
                </c:pt>
                <c:pt idx="2">
                  <c:v>6.1182631578947451</c:v>
                </c:pt>
                <c:pt idx="3">
                  <c:v>5.5238095238095184</c:v>
                </c:pt>
                <c:pt idx="4">
                  <c:v>5.2199999999999989</c:v>
                </c:pt>
                <c:pt idx="5">
                  <c:v>6.5949999999999989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A4B-40FE-AE56-BB92F1370A69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A4B-40FE-AE56-BB92F1370A69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A4B-40FE-AE56-BB92F137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330.61904761904759</c:v>
                </c:pt>
                <c:pt idx="4">
                  <c:v>331.35</c:v>
                </c:pt>
                <c:pt idx="5">
                  <c:v>330.09090909090907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6-4CF9-A317-2BB92AAF23C5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329.16493506493521</c:v>
                </c:pt>
                <c:pt idx="2">
                  <c:v>330.50561797752806</c:v>
                </c:pt>
                <c:pt idx="3">
                  <c:v>329.83563218390805</c:v>
                </c:pt>
                <c:pt idx="4">
                  <c:v>331.04320987654319</c:v>
                </c:pt>
                <c:pt idx="5">
                  <c:v>329.68152173913046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6-4CF9-A317-2BB92AAF23C5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326.63157894736844</c:v>
                </c:pt>
                <c:pt idx="4">
                  <c:v>326.46666666666664</c:v>
                </c:pt>
                <c:pt idx="5">
                  <c:v>328.95238095238096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6-4CF9-A317-2BB92AAF23C5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326.83100000000002</c:v>
                </c:pt>
                <c:pt idx="2">
                  <c:v>326.78500000000003</c:v>
                </c:pt>
                <c:pt idx="3">
                  <c:v>328.14499999999998</c:v>
                </c:pt>
                <c:pt idx="4">
                  <c:v>326.62799999999999</c:v>
                </c:pt>
                <c:pt idx="5">
                  <c:v>327.47800000000001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6-4CF9-A317-2BB92AAF23C5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326.94444444444446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6-4CF9-A317-2BB92AAF23C5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323.85833333333341</c:v>
                </c:pt>
                <c:pt idx="3">
                  <c:v>323.90384615384613</c:v>
                </c:pt>
                <c:pt idx="4">
                  <c:v>324.2421052631579</c:v>
                </c:pt>
                <c:pt idx="5">
                  <c:v>325.89259259259268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6-4CF9-A317-2BB92AAF23C5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328.48399999999998</c:v>
                </c:pt>
                <c:pt idx="3">
                  <c:v>326.68299999999999</c:v>
                </c:pt>
                <c:pt idx="4">
                  <c:v>327.435</c:v>
                </c:pt>
                <c:pt idx="5">
                  <c:v>328.64100000000002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6-4CF9-A317-2BB92AAF23C5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6-4CF9-A317-2BB92AAF23C5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329.16493506493521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16-4CF9-A317-2BB92AAF23C5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328.35294117647061</c:v>
                </c:pt>
                <c:pt idx="2">
                  <c:v>327.89473684210526</c:v>
                </c:pt>
                <c:pt idx="3">
                  <c:v>326.61111111111109</c:v>
                </c:pt>
                <c:pt idx="4">
                  <c:v>326.92307692307691</c:v>
                </c:pt>
                <c:pt idx="5">
                  <c:v>331.33333333333331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16-4CF9-A317-2BB92AAF23C5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16-4CF9-A317-2BB92AAF23C5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327.74882557507857</c:v>
                </c:pt>
                <c:pt idx="2">
                  <c:v>327.73851881529669</c:v>
                </c:pt>
                <c:pt idx="3">
                  <c:v>327.30392160152815</c:v>
                </c:pt>
                <c:pt idx="4">
                  <c:v>327.45080587294444</c:v>
                </c:pt>
                <c:pt idx="5">
                  <c:v>328.33088286174376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16-4CF9-A317-2BB92AAF23C5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1.6000000000000227</c:v>
                </c:pt>
                <c:pt idx="1">
                  <c:v>5.1649350649352073</c:v>
                </c:pt>
                <c:pt idx="2">
                  <c:v>6.6472846441946558</c:v>
                </c:pt>
                <c:pt idx="3">
                  <c:v>6.71520146520146</c:v>
                </c:pt>
                <c:pt idx="4">
                  <c:v>7.1078947368421268</c:v>
                </c:pt>
                <c:pt idx="5">
                  <c:v>5.4407407407406367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16-4CF9-A317-2BB92AAF23C5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16-4CF9-A317-2BB92AAF23C5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C16-4CF9-A317-2BB92AAF2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146.05000000000001</c:v>
                </c:pt>
                <c:pt idx="2">
                  <c:v>146.35</c:v>
                </c:pt>
                <c:pt idx="3">
                  <c:v>145.61904761904762</c:v>
                </c:pt>
                <c:pt idx="4">
                  <c:v>146.19999999999999</c:v>
                </c:pt>
                <c:pt idx="5">
                  <c:v>146.13636363636363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D-4E50-802F-5848077545C6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148.73255813953483</c:v>
                </c:pt>
                <c:pt idx="2">
                  <c:v>147.50400000000002</c:v>
                </c:pt>
                <c:pt idx="3">
                  <c:v>148.26741573033706</c:v>
                </c:pt>
                <c:pt idx="4">
                  <c:v>147.85783132530116</c:v>
                </c:pt>
                <c:pt idx="5">
                  <c:v>148.10309278350522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D-4E50-802F-5848077545C6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146.52941176470588</c:v>
                </c:pt>
                <c:pt idx="5">
                  <c:v>143.33333333333334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7D-4E50-802F-5848077545C6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147.80000000000001</c:v>
                </c:pt>
                <c:pt idx="1">
                  <c:v>146.917</c:v>
                </c:pt>
                <c:pt idx="2">
                  <c:v>146.21100000000001</c:v>
                </c:pt>
                <c:pt idx="3">
                  <c:v>147.13200000000001</c:v>
                </c:pt>
                <c:pt idx="4">
                  <c:v>146.15600000000001</c:v>
                </c:pt>
                <c:pt idx="5">
                  <c:v>146.333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7D-4E50-802F-5848077545C6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148.55555555555554</c:v>
                </c:pt>
                <c:pt idx="2">
                  <c:v>148.1875</c:v>
                </c:pt>
                <c:pt idx="3">
                  <c:v>147.05000000000001</c:v>
                </c:pt>
                <c:pt idx="4">
                  <c:v>146.80000000000001</c:v>
                </c:pt>
                <c:pt idx="5">
                  <c:v>149.63636363636363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7D-4E50-802F-5848077545C6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147.41538461538462</c:v>
                </c:pt>
                <c:pt idx="4">
                  <c:v>146.93157894736842</c:v>
                </c:pt>
                <c:pt idx="5">
                  <c:v>144.69259259259258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7D-4E50-802F-5848077545C6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145.31399999999999</c:v>
                </c:pt>
                <c:pt idx="2">
                  <c:v>145.16900000000001</c:v>
                </c:pt>
                <c:pt idx="3">
                  <c:v>144.50800000000001</c:v>
                </c:pt>
                <c:pt idx="4">
                  <c:v>144.66200000000001</c:v>
                </c:pt>
                <c:pt idx="5">
                  <c:v>145.01300000000001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7D-4E50-802F-5848077545C6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146.38999999999999</c:v>
                </c:pt>
                <c:pt idx="4">
                  <c:v>146.72999999999999</c:v>
                </c:pt>
                <c:pt idx="5">
                  <c:v>146.66999999999999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B7D-4E50-802F-5848077545C6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148.73255813953483</c:v>
                </c:pt>
                <c:pt idx="2">
                  <c:v>144.33000000000001</c:v>
                </c:pt>
                <c:pt idx="3">
                  <c:v>143.85</c:v>
                </c:pt>
                <c:pt idx="4">
                  <c:v>143.47999999999999</c:v>
                </c:pt>
                <c:pt idx="5">
                  <c:v>143.87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7D-4E50-802F-5848077545C6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B7D-4E50-802F-5848077545C6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147.1515746482917</c:v>
                </c:pt>
                <c:pt idx="2">
                  <c:v>146.3796111111111</c:v>
                </c:pt>
                <c:pt idx="3">
                  <c:v>146.14798310719658</c:v>
                </c:pt>
                <c:pt idx="4">
                  <c:v>146.14964689304171</c:v>
                </c:pt>
                <c:pt idx="5">
                  <c:v>145.97641622023983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B7D-4E50-802F-5848077545C6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1.8000000000000114</c:v>
                </c:pt>
                <c:pt idx="1">
                  <c:v>3.4185581395348379</c:v>
                </c:pt>
                <c:pt idx="2">
                  <c:v>3.8574999999999875</c:v>
                </c:pt>
                <c:pt idx="3">
                  <c:v>4.4174157303370691</c:v>
                </c:pt>
                <c:pt idx="4">
                  <c:v>4.3778313253011731</c:v>
                </c:pt>
                <c:pt idx="5">
                  <c:v>6.3030303030302832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7D-4E50-802F-5848077545C6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B7D-4E50-802F-5848077545C6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B7D-4E50-802F-584807754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2.6100000000000008</c:v>
                </c:pt>
                <c:pt idx="2">
                  <c:v>2.6100000000000003</c:v>
                </c:pt>
                <c:pt idx="3">
                  <c:v>2.5904761904761915</c:v>
                </c:pt>
                <c:pt idx="4">
                  <c:v>2.5850000000000009</c:v>
                </c:pt>
                <c:pt idx="5">
                  <c:v>2.5727272727272736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7-4A2F-8038-73A6A84318EA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2.5826506024096392</c:v>
                </c:pt>
                <c:pt idx="2">
                  <c:v>2.6051111111111132</c:v>
                </c:pt>
                <c:pt idx="3">
                  <c:v>2.6380219780219778</c:v>
                </c:pt>
                <c:pt idx="4">
                  <c:v>2.5998750000000008</c:v>
                </c:pt>
                <c:pt idx="5">
                  <c:v>2.5967391304347842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7-4A2F-8038-73A6A84318EA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2.6550000000000011</c:v>
                </c:pt>
                <c:pt idx="2">
                  <c:v>2.7526315789473688</c:v>
                </c:pt>
                <c:pt idx="3">
                  <c:v>2.7363636363636377</c:v>
                </c:pt>
                <c:pt idx="4">
                  <c:v>2.736842105263158</c:v>
                </c:pt>
                <c:pt idx="5">
                  <c:v>2.7304347826086954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7-4A2F-8038-73A6A84318EA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7-4A2F-8038-73A6A84318EA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D7-4A2F-8038-73A6A84318EA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2.7650000000000001</c:v>
                </c:pt>
                <c:pt idx="4">
                  <c:v>2.7530000000000001</c:v>
                </c:pt>
                <c:pt idx="5">
                  <c:v>2.758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D7-4A2F-8038-73A6A84318EA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2.6333333333333342</c:v>
                </c:pt>
                <c:pt idx="2">
                  <c:v>2.6125000000000007</c:v>
                </c:pt>
                <c:pt idx="3">
                  <c:v>2.620000000000001</c:v>
                </c:pt>
                <c:pt idx="4">
                  <c:v>2.6300000000000008</c:v>
                </c:pt>
                <c:pt idx="5">
                  <c:v>2.686363636363637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D7-4A2F-8038-73A6A84318EA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 w="12700"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2.6230000000000002</c:v>
                </c:pt>
                <c:pt idx="4">
                  <c:v>2.548</c:v>
                </c:pt>
                <c:pt idx="5">
                  <c:v>2.7040000000000002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D7-4A2F-8038-73A6A84318EA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1">
                  <c:v>2.68</c:v>
                </c:pt>
                <c:pt idx="2">
                  <c:v>2.67</c:v>
                </c:pt>
                <c:pt idx="3">
                  <c:v>2.68</c:v>
                </c:pt>
                <c:pt idx="4">
                  <c:v>2.66</c:v>
                </c:pt>
                <c:pt idx="5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D7-4A2F-8038-73A6A84318EA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2.5826506024096392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D7-4A2F-8038-73A6A84318EA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D7-4A2F-8038-73A6A84318EA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2.6342043172690768</c:v>
                </c:pt>
                <c:pt idx="2">
                  <c:v>2.6695303362573104</c:v>
                </c:pt>
                <c:pt idx="3">
                  <c:v>2.6741077256077261</c:v>
                </c:pt>
                <c:pt idx="4">
                  <c:v>2.6553396381578951</c:v>
                </c:pt>
                <c:pt idx="5">
                  <c:v>2.6710331027667991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D7-4A2F-8038-73A6A84318EA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0.10000000000000009</c:v>
                </c:pt>
                <c:pt idx="1">
                  <c:v>0.25800000000000001</c:v>
                </c:pt>
                <c:pt idx="2">
                  <c:v>0.18088888888888688</c:v>
                </c:pt>
                <c:pt idx="3">
                  <c:v>0.17452380952380864</c:v>
                </c:pt>
                <c:pt idx="4">
                  <c:v>0.20500000000000007</c:v>
                </c:pt>
                <c:pt idx="5">
                  <c:v>0.18527272727272637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D7-4A2F-8038-73A6A84318EA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D7-4A2F-8038-73A6A84318EA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8D7-4A2F-8038-73A6A84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03168"/>
        <c:scaling>
          <c:orientation val="minMax"/>
          <c:max val="3"/>
          <c:min val="2.2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87"/>
          <c:w val="0.1403769297502854"/>
          <c:h val="0.88010315525867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5.7899999999999983</c:v>
                </c:pt>
                <c:pt idx="2">
                  <c:v>5.8099999999999987</c:v>
                </c:pt>
                <c:pt idx="3">
                  <c:v>5.7904761904761886</c:v>
                </c:pt>
                <c:pt idx="4">
                  <c:v>5.7999999999999989</c:v>
                </c:pt>
                <c:pt idx="5">
                  <c:v>5.7727272727272725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7-4488-851E-BAD542C2F3DD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5.8559740259740289</c:v>
                </c:pt>
                <c:pt idx="2">
                  <c:v>5.8765263157894756</c:v>
                </c:pt>
                <c:pt idx="3">
                  <c:v>5.8620430107526875</c:v>
                </c:pt>
                <c:pt idx="4">
                  <c:v>5.8379268292682935</c:v>
                </c:pt>
                <c:pt idx="5">
                  <c:v>5.8426881720430135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7-4488-851E-BAD542C2F3DD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5.8099999999999987</c:v>
                </c:pt>
                <c:pt idx="2">
                  <c:v>5.8478260869565233</c:v>
                </c:pt>
                <c:pt idx="3">
                  <c:v>5.8590909090909102</c:v>
                </c:pt>
                <c:pt idx="4">
                  <c:v>5.8421052631578938</c:v>
                </c:pt>
                <c:pt idx="5">
                  <c:v>5.7782608695652167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7-4488-851E-BAD542C2F3DD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5.9350000000000005</c:v>
                </c:pt>
                <c:pt idx="2">
                  <c:v>5.923</c:v>
                </c:pt>
                <c:pt idx="3">
                  <c:v>5.9269999999999996</c:v>
                </c:pt>
                <c:pt idx="4">
                  <c:v>5.9249999999999998</c:v>
                </c:pt>
                <c:pt idx="5">
                  <c:v>5.9340000000000002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7-4488-851E-BAD542C2F3DD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5.7944444444444425</c:v>
                </c:pt>
                <c:pt idx="2">
                  <c:v>5.7874999999999988</c:v>
                </c:pt>
                <c:pt idx="3">
                  <c:v>5.76</c:v>
                </c:pt>
                <c:pt idx="4">
                  <c:v>5.8</c:v>
                </c:pt>
                <c:pt idx="5">
                  <c:v>5.8090909090909078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7-4488-851E-BAD542C2F3DD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5.7366666666666672</c:v>
                </c:pt>
                <c:pt idx="3">
                  <c:v>5.7180769230769233</c:v>
                </c:pt>
                <c:pt idx="4">
                  <c:v>5.7263157894736851</c:v>
                </c:pt>
                <c:pt idx="5">
                  <c:v>5.7566666666666668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47-4488-851E-BAD542C2F3DD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5.8579999999999997</c:v>
                </c:pt>
                <c:pt idx="3">
                  <c:v>5.8520000000000003</c:v>
                </c:pt>
                <c:pt idx="4">
                  <c:v>5.8570000000000002</c:v>
                </c:pt>
                <c:pt idx="5">
                  <c:v>5.8390000000000004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47-4488-851E-BAD542C2F3DD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47-4488-851E-BAD542C2F3DD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5.8559740259740289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47-4488-851E-BAD542C2F3DD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5.8555555555555543</c:v>
                </c:pt>
                <c:pt idx="2">
                  <c:v>5.8833333333333337</c:v>
                </c:pt>
                <c:pt idx="3">
                  <c:v>5.8800000000000008</c:v>
                </c:pt>
                <c:pt idx="4">
                  <c:v>5.8700000000000019</c:v>
                </c:pt>
                <c:pt idx="5">
                  <c:v>5.9050000000000002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47-4488-851E-BAD542C2F3DD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47-4488-851E-BAD542C2F3DD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5.9450000000000003</c:v>
                </c:pt>
                <c:pt idx="1">
                  <c:v>5.8466948051948053</c:v>
                </c:pt>
                <c:pt idx="2">
                  <c:v>5.8452852402745998</c:v>
                </c:pt>
                <c:pt idx="3">
                  <c:v>5.8328687033396713</c:v>
                </c:pt>
                <c:pt idx="4">
                  <c:v>5.8338347881899875</c:v>
                </c:pt>
                <c:pt idx="5">
                  <c:v>5.8317433890093078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47-4488-851E-BAD542C2F3DD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4.9999999999999822E-2</c:v>
                </c:pt>
                <c:pt idx="1">
                  <c:v>0.14500000000000224</c:v>
                </c:pt>
                <c:pt idx="2">
                  <c:v>0.1863333333333328</c:v>
                </c:pt>
                <c:pt idx="3">
                  <c:v>0.20892307692307632</c:v>
                </c:pt>
                <c:pt idx="4">
                  <c:v>0.19868421052631469</c:v>
                </c:pt>
                <c:pt idx="5">
                  <c:v>0.17733333333333334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47-4488-851E-BAD542C2F3DD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47-4488-851E-BAD542C2F3DD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47-4488-851E-BAD542C2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36"/>
          <c:y val="0.1070914834682088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1013.4761904761905</c:v>
                </c:pt>
                <c:pt idx="4">
                  <c:v>1013.45</c:v>
                </c:pt>
                <c:pt idx="5">
                  <c:v>1013.4090909090909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A-4373-8F92-3A9CB65BD70F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1000.5802631578948</c:v>
                </c:pt>
                <c:pt idx="2">
                  <c:v>995.79555555555567</c:v>
                </c:pt>
                <c:pt idx="3">
                  <c:v>1000.1825581395352</c:v>
                </c:pt>
                <c:pt idx="4">
                  <c:v>1001.1719512195119</c:v>
                </c:pt>
                <c:pt idx="5">
                  <c:v>1008.5413043478263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A-4373-8F92-3A9CB65BD70F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1025.7142857142856</c:v>
                </c:pt>
                <c:pt idx="2">
                  <c:v>1024.4888888888891</c:v>
                </c:pt>
                <c:pt idx="3">
                  <c:v>1027.0263157894738</c:v>
                </c:pt>
                <c:pt idx="4">
                  <c:v>1027.9733333333334</c:v>
                </c:pt>
                <c:pt idx="5">
                  <c:v>1032.7350000000001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A-4373-8F92-3A9CB65BD70F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BA-4373-8F92-3A9CB65BD70F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BA-4373-8F92-3A9CB65BD70F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1011.3735833333334</c:v>
                </c:pt>
                <c:pt idx="3">
                  <c:v>1000.8339615384616</c:v>
                </c:pt>
                <c:pt idx="4">
                  <c:v>1004.7482105263158</c:v>
                </c:pt>
                <c:pt idx="5">
                  <c:v>1006.4747037037037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BA-4373-8F92-3A9CB65BD70F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BA-4373-8F92-3A9CB65BD70F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BA-4373-8F92-3A9CB65BD70F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1000.5802631578948</c:v>
                </c:pt>
                <c:pt idx="2">
                  <c:v>1023.65</c:v>
                </c:pt>
                <c:pt idx="3">
                  <c:v>1024.9000000000001</c:v>
                </c:pt>
                <c:pt idx="4">
                  <c:v>1016.13</c:v>
                </c:pt>
                <c:pt idx="5">
                  <c:v>1015.12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BA-4373-8F92-3A9CB65BD70F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BA-4373-8F92-3A9CB65BD70F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BA-4373-8F92-3A9CB65BD70F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1007.7575128296932</c:v>
                </c:pt>
                <c:pt idx="2">
                  <c:v>1011.8804325396825</c:v>
                </c:pt>
                <c:pt idx="3">
                  <c:v>1007.3098608490945</c:v>
                </c:pt>
                <c:pt idx="4">
                  <c:v>1009.1962135827374</c:v>
                </c:pt>
                <c:pt idx="5">
                  <c:v>1013.8017024489199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BA-4373-8F92-3A9CB65BD70F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32.414285714285597</c:v>
                </c:pt>
                <c:pt idx="2">
                  <c:v>28.693333333333385</c:v>
                </c:pt>
                <c:pt idx="3">
                  <c:v>55.876315789473779</c:v>
                </c:pt>
                <c:pt idx="4">
                  <c:v>41.673333333333403</c:v>
                </c:pt>
                <c:pt idx="5">
                  <c:v>28.053181818181997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BA-4373-8F92-3A9CB65BD70F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BA-4373-8F92-3A9CB65BD70F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CBA-4373-8F92-3A9CB65BD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103.32337662337655</c:v>
                </c:pt>
                <c:pt idx="2">
                  <c:v>103.56315789473682</c:v>
                </c:pt>
                <c:pt idx="3">
                  <c:v>103.32696629213487</c:v>
                </c:pt>
                <c:pt idx="4">
                  <c:v>102.99195402298849</c:v>
                </c:pt>
                <c:pt idx="5">
                  <c:v>103.25049504950491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D-4F2F-8116-7E826B17C557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101.81699999999999</c:v>
                </c:pt>
                <c:pt idx="5">
                  <c:v>102.95099999999999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D-4F2F-8116-7E826B17C557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103.37083333333332</c:v>
                </c:pt>
                <c:pt idx="3">
                  <c:v>103.83230769230769</c:v>
                </c:pt>
                <c:pt idx="4">
                  <c:v>104.1642105263158</c:v>
                </c:pt>
                <c:pt idx="5">
                  <c:v>103.37962962962963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D-4F2F-8116-7E826B17C557}"/>
            </c:ext>
          </c:extLst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D-4F2F-8116-7E826B17C557}"/>
            </c:ext>
          </c:extLst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103.65445887445885</c:v>
                </c:pt>
                <c:pt idx="2">
                  <c:v>103.17666374269005</c:v>
                </c:pt>
                <c:pt idx="3">
                  <c:v>103.44209132814751</c:v>
                </c:pt>
                <c:pt idx="4">
                  <c:v>102.99105484976809</c:v>
                </c:pt>
                <c:pt idx="5">
                  <c:v>103.19370822637818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D-4F2F-8116-7E826B17C557}"/>
            </c:ext>
          </c:extLst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0D-4F2F-8116-7E826B17C557}"/>
            </c:ext>
          </c:extLst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0D-4F2F-8116-7E826B17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29"/>
          <c:y val="0.10933023399012839"/>
          <c:w val="0.19592936600651212"/>
          <c:h val="0.69284913679082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216.61904761904762</c:v>
                </c:pt>
                <c:pt idx="4">
                  <c:v>216.2</c:v>
                </c:pt>
                <c:pt idx="5">
                  <c:v>215.68181818181819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E-4BBD-B7A7-9C73D649F3A7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219.56329113924045</c:v>
                </c:pt>
                <c:pt idx="2">
                  <c:v>219.55777777777772</c:v>
                </c:pt>
                <c:pt idx="3">
                  <c:v>217.58571428571423</c:v>
                </c:pt>
                <c:pt idx="4">
                  <c:v>216.63953488372098</c:v>
                </c:pt>
                <c:pt idx="5">
                  <c:v>219.77422680412377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E-4BBD-B7A7-9C73D649F3A7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218.24375000000001</c:v>
                </c:pt>
                <c:pt idx="2">
                  <c:v>222.9</c:v>
                </c:pt>
                <c:pt idx="3">
                  <c:v>217.04444444444439</c:v>
                </c:pt>
                <c:pt idx="4">
                  <c:v>216.74999999999997</c:v>
                </c:pt>
                <c:pt idx="5">
                  <c:v>215.10909090909092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BBD-B7A7-9C73D649F3A7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BBD-B7A7-9C73D649F3A7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215.83333333333334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E-4BBD-B7A7-9C73D649F3A7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212.61391666666665</c:v>
                </c:pt>
                <c:pt idx="3">
                  <c:v>213.48699999999999</c:v>
                </c:pt>
                <c:pt idx="4">
                  <c:v>218.37284210526315</c:v>
                </c:pt>
                <c:pt idx="5">
                  <c:v>217.59318518518521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DE-4BBD-B7A7-9C73D649F3A7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DE-4BBD-B7A7-9C73D649F3A7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DE-4BBD-B7A7-9C73D649F3A7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219.56329113924045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DE-4BBD-B7A7-9C73D649F3A7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DE-4BBD-B7A7-9C73D649F3A7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DE-4BBD-B7A7-9C73D649F3A7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217.92195223025919</c:v>
                </c:pt>
                <c:pt idx="2">
                  <c:v>215.76345634920631</c:v>
                </c:pt>
                <c:pt idx="3">
                  <c:v>215.22802947845804</c:v>
                </c:pt>
                <c:pt idx="4">
                  <c:v>214.93605385556913</c:v>
                </c:pt>
                <c:pt idx="5">
                  <c:v>215.22326664782332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DE-4BBD-B7A7-9C73D649F3A7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3.9132911392404424</c:v>
                </c:pt>
                <c:pt idx="2">
                  <c:v>16.180000000000007</c:v>
                </c:pt>
                <c:pt idx="3">
                  <c:v>7.6257142857142242</c:v>
                </c:pt>
                <c:pt idx="4">
                  <c:v>14.332842105263154</c:v>
                </c:pt>
                <c:pt idx="5">
                  <c:v>15.424226804123776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DE-4BBD-B7A7-9C73D649F3A7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DE-4BBD-B7A7-9C73D649F3A7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DE-4BBD-B7A7-9C73D649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89.904761904761898</c:v>
                </c:pt>
                <c:pt idx="4">
                  <c:v>90.4</c:v>
                </c:pt>
                <c:pt idx="5">
                  <c:v>89.681818181818187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2-4705-BE4C-70CBC53E24DE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91.988607594936667</c:v>
                </c:pt>
                <c:pt idx="2">
                  <c:v>91.146590909090932</c:v>
                </c:pt>
                <c:pt idx="3">
                  <c:v>90.971428571428575</c:v>
                </c:pt>
                <c:pt idx="4">
                  <c:v>88.71097560975609</c:v>
                </c:pt>
                <c:pt idx="5">
                  <c:v>89.891304347826093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2-4705-BE4C-70CBC53E24DE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87.555555555555557</c:v>
                </c:pt>
                <c:pt idx="2">
                  <c:v>87.299999999999983</c:v>
                </c:pt>
                <c:pt idx="3">
                  <c:v>87.7</c:v>
                </c:pt>
                <c:pt idx="4">
                  <c:v>88.683333333333337</c:v>
                </c:pt>
                <c:pt idx="5">
                  <c:v>88.571428571428598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42-4705-BE4C-70CBC53E24DE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42-4705-BE4C-70CBC53E24DE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42-4705-BE4C-70CBC53E24DE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85.920833333333334</c:v>
                </c:pt>
                <c:pt idx="3">
                  <c:v>86.454499999999996</c:v>
                </c:pt>
                <c:pt idx="4">
                  <c:v>88.39473684210526</c:v>
                </c:pt>
                <c:pt idx="5">
                  <c:v>89.393185185185189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42-4705-BE4C-70CBC53E24DE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42-4705-BE4C-70CBC53E24DE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42-4705-BE4C-70CBC53E24DE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91.988607594936667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42-4705-BE4C-70CBC53E24DE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42-4705-BE4C-70CBC53E24DE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42-4705-BE4C-70CBC53E24DE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89.233252963632694</c:v>
                </c:pt>
                <c:pt idx="2">
                  <c:v>88.771774891774882</c:v>
                </c:pt>
                <c:pt idx="3">
                  <c:v>89.322955782312917</c:v>
                </c:pt>
                <c:pt idx="4">
                  <c:v>89.155577969313526</c:v>
                </c:pt>
                <c:pt idx="5">
                  <c:v>89.282274014919977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42-4705-BE4C-70CBC53E24DE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6.4886075949366671</c:v>
                </c:pt>
                <c:pt idx="2">
                  <c:v>5.4691666666666663</c:v>
                </c:pt>
                <c:pt idx="3">
                  <c:v>5.2455000000000069</c:v>
                </c:pt>
                <c:pt idx="4">
                  <c:v>6.0999999999999943</c:v>
                </c:pt>
                <c:pt idx="5">
                  <c:v>6.1981818181818085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A42-4705-BE4C-70CBC53E24DE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42-4705-BE4C-70CBC53E24DE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A42-4705-BE4C-70CBC53E2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LDL!$E$13:$E$20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8-4DA6-91D6-95381514E6EE}"/>
            </c:ext>
          </c:extLst>
        </c:ser>
        <c:ser>
          <c:idx val="8"/>
          <c:order val="1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(LDL!$AC$3:$AC$12,LDL!$E$13:$E$20)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8-4DA6-91D6-95381514E6EE}"/>
            </c:ext>
          </c:extLst>
        </c:ser>
        <c:ser>
          <c:idx val="1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1">
                  <c:v>82.21052631578948</c:v>
                </c:pt>
                <c:pt idx="2">
                  <c:v>82.272727272727266</c:v>
                </c:pt>
                <c:pt idx="3">
                  <c:v>81.714285714285708</c:v>
                </c:pt>
                <c:pt idx="4">
                  <c:v>81.722222222222229</c:v>
                </c:pt>
                <c:pt idx="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8-4DA6-91D6-95381514E6EE}"/>
            </c:ext>
          </c:extLst>
        </c:ser>
        <c:ser>
          <c:idx val="5"/>
          <c:order val="3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LDL!$AA$23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D8-4DA6-91D6-95381514E6EE}"/>
            </c:ext>
          </c:extLst>
        </c:ser>
        <c:ser>
          <c:idx val="7"/>
          <c:order val="4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D8-4DA6-91D6-95381514E6EE}"/>
            </c:ext>
          </c:extLst>
        </c:ser>
        <c:ser>
          <c:idx val="2"/>
          <c:order val="5"/>
          <c:tx>
            <c:strRef>
              <c:f>LDL!$L$2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D8-4DA6-91D6-95381514E6EE}"/>
            </c:ext>
          </c:extLst>
        </c:ser>
        <c:ser>
          <c:idx val="4"/>
          <c:order val="6"/>
          <c:tx>
            <c:strRef>
              <c:f>LDL!$M$2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81.687816374269005</c:v>
                </c:pt>
                <c:pt idx="2">
                  <c:v>81.996145454545442</c:v>
                </c:pt>
                <c:pt idx="3">
                  <c:v>81.976323809523805</c:v>
                </c:pt>
                <c:pt idx="4">
                  <c:v>81.43084444444446</c:v>
                </c:pt>
                <c:pt idx="5">
                  <c:v>81.689381818181829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D8-4DA6-91D6-95381514E6EE}"/>
            </c:ext>
          </c:extLst>
        </c:ser>
        <c:ser>
          <c:idx val="6"/>
          <c:order val="7"/>
          <c:tx>
            <c:strRef>
              <c:f>LDL!$R$2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D8-4DA6-91D6-95381514E6EE}"/>
            </c:ext>
          </c:extLst>
        </c:ser>
        <c:ser>
          <c:idx val="3"/>
          <c:order val="8"/>
          <c:tx>
            <c:strRef>
              <c:f>LDL!$S$2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D8-4DA6-91D6-95381514E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4460416756271974"/>
          <c:h val="0.61905768778432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1"/>
          <c:order val="0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LDL!$E$3:$E$12</c:f>
              <c:numCache>
                <c:formatCode>0.0</c:formatCode>
                <c:ptCount val="10"/>
                <c:pt idx="0">
                  <c:v>81.5</c:v>
                </c:pt>
                <c:pt idx="1">
                  <c:v>80.483000000000004</c:v>
                </c:pt>
                <c:pt idx="2">
                  <c:v>80.313000000000002</c:v>
                </c:pt>
                <c:pt idx="3">
                  <c:v>80.334000000000003</c:v>
                </c:pt>
                <c:pt idx="4">
                  <c:v>80.052000000000007</c:v>
                </c:pt>
                <c:pt idx="5">
                  <c:v>79.796000000000006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1-4305-977B-DB7C78B2CBAD}"/>
            </c:ext>
          </c:extLst>
        </c:ser>
        <c:ser>
          <c:idx val="3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1">
                  <c:v>60.977631578947346</c:v>
                </c:pt>
                <c:pt idx="2">
                  <c:v>60.056382978723413</c:v>
                </c:pt>
                <c:pt idx="3">
                  <c:v>59.6593023255814</c:v>
                </c:pt>
                <c:pt idx="4">
                  <c:v>59.364285714285728</c:v>
                </c:pt>
                <c:pt idx="5">
                  <c:v>59.71052631578948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1-4305-977B-DB7C78B2CBAD}"/>
            </c:ext>
          </c:extLst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63.51666666666668</c:v>
                </c:pt>
                <c:pt idx="3">
                  <c:v>63.615384615384599</c:v>
                </c:pt>
                <c:pt idx="4">
                  <c:v>64.34</c:v>
                </c:pt>
                <c:pt idx="5">
                  <c:v>64.68148148148147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51-4305-977B-DB7C78B2CBAD}"/>
            </c:ext>
          </c:extLst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62.969000000000001</c:v>
                </c:pt>
                <c:pt idx="3">
                  <c:v>63.140999999999998</c:v>
                </c:pt>
                <c:pt idx="4">
                  <c:v>64.028999999999996</c:v>
                </c:pt>
                <c:pt idx="5">
                  <c:v>64.59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51-4305-977B-DB7C78B2CBAD}"/>
            </c:ext>
          </c:extLst>
        </c:ser>
        <c:ser>
          <c:idx val="8"/>
          <c:order val="4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60.977631578947346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51-4305-977B-DB7C78B2CBAD}"/>
            </c:ext>
          </c:extLst>
        </c:ser>
        <c:ser>
          <c:idx val="0"/>
          <c:order val="5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65.055555555555557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51-4305-977B-DB7C78B2CBAD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51-4305-977B-DB7C78B2CBAD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63.083163742690054</c:v>
                </c:pt>
                <c:pt idx="2">
                  <c:v>63.018409929078018</c:v>
                </c:pt>
                <c:pt idx="3">
                  <c:v>63.137137388193196</c:v>
                </c:pt>
                <c:pt idx="4">
                  <c:v>63.120657142857148</c:v>
                </c:pt>
                <c:pt idx="5">
                  <c:v>62.915512670565306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51-4305-977B-DB7C78B2CBAD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51-4305-977B-DB7C78B2CBAD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A51-4305-977B-DB7C78B2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9065484639979413"/>
          <c:h val="0.67897483778062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99.463938757165522</c:v>
                </c:pt>
                <c:pt idx="2">
                  <c:v>99.553086057762798</c:v>
                </c:pt>
                <c:pt idx="3">
                  <c:v>99.514762392382778</c:v>
                </c:pt>
                <c:pt idx="4">
                  <c:v>99.474776521564962</c:v>
                </c:pt>
                <c:pt idx="5">
                  <c:v>99.54167862468698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8-4654-B7CB-46B650233ADF}"/>
            </c:ext>
          </c:extLst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100.17245038464033</c:v>
                </c:pt>
                <c:pt idx="2">
                  <c:v>100.15032992762877</c:v>
                </c:pt>
                <c:pt idx="3">
                  <c:v>100.12815528748256</c:v>
                </c:pt>
                <c:pt idx="4">
                  <c:v>100.16370753589395</c:v>
                </c:pt>
                <c:pt idx="5">
                  <c:v>100.11481914566207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8-4654-B7CB-46B650233ADF}"/>
            </c:ext>
          </c:extLst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100.14923562749647</c:v>
                </c:pt>
                <c:pt idx="2">
                  <c:v>99.687597819024205</c:v>
                </c:pt>
                <c:pt idx="3">
                  <c:v>99.944049592413052</c:v>
                </c:pt>
                <c:pt idx="4">
                  <c:v>99.508265555331491</c:v>
                </c:pt>
                <c:pt idx="5">
                  <c:v>99.704065919205959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8-4654-B7CB-46B650233ADF}"/>
            </c:ext>
          </c:extLst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100.01492467536688</c:v>
                </c:pt>
                <c:pt idx="2">
                  <c:v>99.995538870334727</c:v>
                </c:pt>
                <c:pt idx="3">
                  <c:v>99.833696718597125</c:v>
                </c:pt>
                <c:pt idx="4">
                  <c:v>100.03766009853392</c:v>
                </c:pt>
                <c:pt idx="5">
                  <c:v>100.55003132939777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A8-4654-B7CB-46B650233ADF}"/>
            </c:ext>
          </c:extLst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99.549683386987837</c:v>
                </c:pt>
                <c:pt idx="2">
                  <c:v>99.234115651522643</c:v>
                </c:pt>
                <c:pt idx="3">
                  <c:v>99.035343851419455</c:v>
                </c:pt>
                <c:pt idx="4">
                  <c:v>99.177875108333026</c:v>
                </c:pt>
                <c:pt idx="5">
                  <c:v>99.321409312172605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A8-4654-B7CB-46B650233ADF}"/>
            </c:ext>
          </c:extLst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99.065263085647629</c:v>
                </c:pt>
                <c:pt idx="2">
                  <c:v>99.464110473286254</c:v>
                </c:pt>
                <c:pt idx="3">
                  <c:v>99.472039873187327</c:v>
                </c:pt>
                <c:pt idx="4">
                  <c:v>99.338757828088902</c:v>
                </c:pt>
                <c:pt idx="5">
                  <c:v>99.184971183061649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A8-4654-B7CB-46B650233ADF}"/>
            </c:ext>
          </c:extLst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101.5017846170531</c:v>
                </c:pt>
                <c:pt idx="2">
                  <c:v>101.26795683790758</c:v>
                </c:pt>
                <c:pt idx="3">
                  <c:v>101.01248322380638</c:v>
                </c:pt>
                <c:pt idx="4">
                  <c:v>101.06782473424943</c:v>
                </c:pt>
                <c:pt idx="5">
                  <c:v>100.71062134156585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8-4654-B7CB-46B650233ADF}"/>
            </c:ext>
          </c:extLst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100.19116675033463</c:v>
                </c:pt>
                <c:pt idx="2">
                  <c:v>99.996975488386127</c:v>
                </c:pt>
                <c:pt idx="3">
                  <c:v>100.36934420916161</c:v>
                </c:pt>
                <c:pt idx="4">
                  <c:v>100.34996371904022</c:v>
                </c:pt>
                <c:pt idx="5">
                  <c:v>100.03723225559165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A8-4654-B7CB-46B650233ADF}"/>
            </c:ext>
          </c:extLst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100.10018764049222</c:v>
                </c:pt>
                <c:pt idx="2">
                  <c:v>100.07238398139026</c:v>
                </c:pt>
                <c:pt idx="3">
                  <c:v>100.04725635076099</c:v>
                </c:pt>
                <c:pt idx="4">
                  <c:v>100.21103758658786</c:v>
                </c:pt>
                <c:pt idx="5">
                  <c:v>100.19160396676622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A8-4654-B7CB-46B650233ADF}"/>
            </c:ext>
          </c:extLst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99.083812432926024</c:v>
                </c:pt>
                <c:pt idx="2">
                  <c:v>99.327120719953115</c:v>
                </c:pt>
                <c:pt idx="3">
                  <c:v>99.501036492572752</c:v>
                </c:pt>
                <c:pt idx="4">
                  <c:v>99.38350842956288</c:v>
                </c:pt>
                <c:pt idx="5">
                  <c:v>99.233530072163319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A8-4654-B7CB-46B650233ADF}"/>
            </c:ext>
          </c:extLst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97.473869589633139</c:v>
                </c:pt>
                <c:pt idx="2">
                  <c:v>97.689153156725467</c:v>
                </c:pt>
                <c:pt idx="3">
                  <c:v>97.384124863124057</c:v>
                </c:pt>
                <c:pt idx="4">
                  <c:v>97.143370233755903</c:v>
                </c:pt>
                <c:pt idx="5">
                  <c:v>97.451985097015509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A8-4654-B7CB-46B650233ADF}"/>
            </c:ext>
          </c:extLst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100.10693339328589</c:v>
                </c:pt>
                <c:pt idx="2">
                  <c:v>100.46248265192365</c:v>
                </c:pt>
                <c:pt idx="3">
                  <c:v>99.99895682548744</c:v>
                </c:pt>
                <c:pt idx="4">
                  <c:v>99.487100017000344</c:v>
                </c:pt>
                <c:pt idx="5">
                  <c:v>99.314262519612868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A8-4654-B7CB-46B650233ADF}"/>
            </c:ext>
          </c:extLst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99.035912657460628</c:v>
                </c:pt>
                <c:pt idx="2">
                  <c:v>99.076866492416372</c:v>
                </c:pt>
                <c:pt idx="3">
                  <c:v>99.003450009535214</c:v>
                </c:pt>
                <c:pt idx="4">
                  <c:v>98.858880724134934</c:v>
                </c:pt>
                <c:pt idx="5">
                  <c:v>99.076437248299982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A8-4654-B7CB-46B650233ADF}"/>
            </c:ext>
          </c:extLst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99.199445606881611</c:v>
                </c:pt>
                <c:pt idx="2">
                  <c:v>99.173061180952757</c:v>
                </c:pt>
                <c:pt idx="3">
                  <c:v>98.990176687856135</c:v>
                </c:pt>
                <c:pt idx="4">
                  <c:v>98.897061269381396</c:v>
                </c:pt>
                <c:pt idx="5">
                  <c:v>99.458882889737566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A8-4654-B7CB-46B650233ADF}"/>
            </c:ext>
          </c:extLst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99.360583999681722</c:v>
                </c:pt>
                <c:pt idx="2">
                  <c:v>99.434125710209159</c:v>
                </c:pt>
                <c:pt idx="3">
                  <c:v>99.48035609196576</c:v>
                </c:pt>
                <c:pt idx="4">
                  <c:v>99.232573276224045</c:v>
                </c:pt>
                <c:pt idx="5">
                  <c:v>99.059238520142799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A8-4654-B7CB-46B650233ADF}"/>
            </c:ext>
          </c:extLst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99.601609117167129</c:v>
                </c:pt>
                <c:pt idx="2">
                  <c:v>99.53475936812201</c:v>
                </c:pt>
                <c:pt idx="3">
                  <c:v>99.441173535401134</c:v>
                </c:pt>
                <c:pt idx="4">
                  <c:v>99.681918464326358</c:v>
                </c:pt>
                <c:pt idx="5">
                  <c:v>99.7491302293068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0A8-4654-B7CB-46B650233ADF}"/>
            </c:ext>
          </c:extLst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99.418970348199338</c:v>
                </c:pt>
                <c:pt idx="2">
                  <c:v>99.562644514755533</c:v>
                </c:pt>
                <c:pt idx="3">
                  <c:v>99.591199134230948</c:v>
                </c:pt>
                <c:pt idx="4">
                  <c:v>99.336087577104237</c:v>
                </c:pt>
                <c:pt idx="5">
                  <c:v>99.342990262832174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0A8-4654-B7CB-46B650233ADF}"/>
            </c:ext>
          </c:extLst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100.14111323413044</c:v>
                </c:pt>
                <c:pt idx="2">
                  <c:v>99.979904555552523</c:v>
                </c:pt>
                <c:pt idx="3">
                  <c:v>99.745080261884539</c:v>
                </c:pt>
                <c:pt idx="4">
                  <c:v>100.27748918936217</c:v>
                </c:pt>
                <c:pt idx="5">
                  <c:v>99.958492487128254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0A8-4654-B7CB-46B650233ADF}"/>
            </c:ext>
          </c:extLst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100.41223703022875</c:v>
                </c:pt>
                <c:pt idx="2">
                  <c:v>100.19721184883103</c:v>
                </c:pt>
                <c:pt idx="3">
                  <c:v>99.875949748361663</c:v>
                </c:pt>
                <c:pt idx="4">
                  <c:v>100.00310355856952</c:v>
                </c:pt>
                <c:pt idx="5">
                  <c:v>100.06517714103398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0A8-4654-B7CB-46B650233ADF}"/>
            </c:ext>
          </c:extLst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100.09100273065974</c:v>
                </c:pt>
                <c:pt idx="2">
                  <c:v>99.685142785367304</c:v>
                </c:pt>
                <c:pt idx="3">
                  <c:v>99.673281877693796</c:v>
                </c:pt>
                <c:pt idx="4">
                  <c:v>99.65682711074767</c:v>
                </c:pt>
                <c:pt idx="5">
                  <c:v>99.892195670860531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0A8-4654-B7CB-46B650233ADF}"/>
            </c:ext>
          </c:extLst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99.658944855967064</c:v>
                </c:pt>
                <c:pt idx="2">
                  <c:v>99.978895720361493</c:v>
                </c:pt>
                <c:pt idx="3">
                  <c:v>99.963828216228194</c:v>
                </c:pt>
                <c:pt idx="4">
                  <c:v>100.05174577352471</c:v>
                </c:pt>
                <c:pt idx="5">
                  <c:v>100.12705558717856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0A8-4654-B7CB-46B650233ADF}"/>
            </c:ext>
          </c:extLst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99.46756714795842</c:v>
                </c:pt>
                <c:pt idx="2">
                  <c:v>99.047575509347425</c:v>
                </c:pt>
                <c:pt idx="3">
                  <c:v>98.991608475651134</c:v>
                </c:pt>
                <c:pt idx="4">
                  <c:v>99.174607863393916</c:v>
                </c:pt>
                <c:pt idx="5">
                  <c:v>99.681730941224657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0A8-4654-B7CB-46B650233ADF}"/>
            </c:ext>
          </c:extLst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99.710625365098437</c:v>
                </c:pt>
                <c:pt idx="2">
                  <c:v>99.7074897521438</c:v>
                </c:pt>
                <c:pt idx="3">
                  <c:v>99.575272771989091</c:v>
                </c:pt>
                <c:pt idx="4">
                  <c:v>99.619959194689528</c:v>
                </c:pt>
                <c:pt idx="5">
                  <c:v>99.887703943335495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0A8-4654-B7CB-46B650233ADF}"/>
            </c:ext>
          </c:extLst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100.17125571701273</c:v>
                </c:pt>
                <c:pt idx="2">
                  <c:v>99.645752968761812</c:v>
                </c:pt>
                <c:pt idx="3">
                  <c:v>99.488075634579019</c:v>
                </c:pt>
                <c:pt idx="4">
                  <c:v>99.489208232159086</c:v>
                </c:pt>
                <c:pt idx="5">
                  <c:v>99.371284016500908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0A8-4654-B7CB-46B650233ADF}"/>
            </c:ext>
          </c:extLst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96.138843695951707</c:v>
                </c:pt>
                <c:pt idx="2">
                  <c:v>97.428114461945626</c:v>
                </c:pt>
                <c:pt idx="3">
                  <c:v>97.595172467435248</c:v>
                </c:pt>
                <c:pt idx="4">
                  <c:v>96.910205772185947</c:v>
                </c:pt>
                <c:pt idx="5">
                  <c:v>97.482959954992651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0A8-4654-B7CB-46B650233ADF}"/>
            </c:ext>
          </c:extLst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98.346422290913466</c:v>
                </c:pt>
                <c:pt idx="2">
                  <c:v>98.322712199740948</c:v>
                </c:pt>
                <c:pt idx="3">
                  <c:v>98.113855396798499</c:v>
                </c:pt>
                <c:pt idx="4">
                  <c:v>98.130105772749999</c:v>
                </c:pt>
                <c:pt idx="5">
                  <c:v>98.094926644395414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0A8-4654-B7CB-46B650233ADF}"/>
            </c:ext>
          </c:extLst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99.570942874191587</c:v>
                </c:pt>
                <c:pt idx="2">
                  <c:v>99.978305754340724</c:v>
                </c:pt>
                <c:pt idx="3">
                  <c:v>99.526712859311786</c:v>
                </c:pt>
                <c:pt idx="4">
                  <c:v>99.713092933775059</c:v>
                </c:pt>
                <c:pt idx="5">
                  <c:v>100.16813580169153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0A8-4654-B7CB-46B650233ADF}"/>
            </c:ext>
          </c:extLst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103.42759953975282</c:v>
                </c:pt>
                <c:pt idx="2">
                  <c:v>102.40315915956637</c:v>
                </c:pt>
                <c:pt idx="3">
                  <c:v>102.14904104340677</c:v>
                </c:pt>
                <c:pt idx="4">
                  <c:v>102.01046694616475</c:v>
                </c:pt>
                <c:pt idx="5">
                  <c:v>102.14678056375099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0A8-4654-B7CB-46B650233ADF}"/>
            </c:ext>
          </c:extLst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104.00146033057425</c:v>
                </c:pt>
                <c:pt idx="2">
                  <c:v>103.46360709997073</c:v>
                </c:pt>
                <c:pt idx="3">
                  <c:v>104.10600907029477</c:v>
                </c:pt>
                <c:pt idx="4">
                  <c:v>103.91093003416496</c:v>
                </c:pt>
                <c:pt idx="5">
                  <c:v>104.05859442298366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0A8-4654-B7CB-46B650233ADF}"/>
            </c:ext>
          </c:extLst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'2024.5月を100％とした時の活性変化率'!$A$2:$A$19</c:f>
              <c:strCache>
                <c:ptCount val="18"/>
                <c:pt idx="0">
                  <c:v>24.05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25.01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97.50102587741894</c:v>
                </c:pt>
                <c:pt idx="2">
                  <c:v>97.40094270336634</c:v>
                </c:pt>
                <c:pt idx="3">
                  <c:v>97.58444727696012</c:v>
                </c:pt>
                <c:pt idx="4">
                  <c:v>97.558975491278431</c:v>
                </c:pt>
                <c:pt idx="5">
                  <c:v>97.241905209529065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0A8-4654-B7CB-46B65023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105.96499999999999</c:v>
                </c:pt>
                <c:pt idx="2">
                  <c:v>106.03000000000002</c:v>
                </c:pt>
                <c:pt idx="3">
                  <c:v>106.0190476190476</c:v>
                </c:pt>
                <c:pt idx="4">
                  <c:v>105.90999999999997</c:v>
                </c:pt>
                <c:pt idx="5">
                  <c:v>106.02272727272727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2-432A-9B60-E9468E925E4A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105.55000000000001</c:v>
                </c:pt>
                <c:pt idx="3">
                  <c:v>105.35555555555555</c:v>
                </c:pt>
                <c:pt idx="4">
                  <c:v>105.47222222222223</c:v>
                </c:pt>
                <c:pt idx="5">
                  <c:v>105.78947368421051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2-432A-9B60-E9468E925E4A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A2-432A-9B60-E9468E925E4A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A2-432A-9B60-E9468E925E4A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105.97</c:v>
                </c:pt>
                <c:pt idx="2">
                  <c:v>106.06</c:v>
                </c:pt>
                <c:pt idx="3">
                  <c:v>105.95</c:v>
                </c:pt>
                <c:pt idx="4">
                  <c:v>105.98</c:v>
                </c:pt>
                <c:pt idx="5">
                  <c:v>106.08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A2-432A-9B60-E9468E925E4A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103.32337662337655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A2-432A-9B60-E9468E925E4A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A2-432A-9B60-E9468E925E4A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A2-432A-9B60-E9468E925E4A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105.56291094619665</c:v>
                </c:pt>
                <c:pt idx="2">
                  <c:v>105.72507142857144</c:v>
                </c:pt>
                <c:pt idx="3">
                  <c:v>105.7199433106576</c:v>
                </c:pt>
                <c:pt idx="4">
                  <c:v>105.83403174603176</c:v>
                </c:pt>
                <c:pt idx="5">
                  <c:v>105.90743130553656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A2-432A-9B60-E9468E925E4A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A2-432A-9B60-E9468E925E4A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A2-432A-9B60-E9468E92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695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10.734999999999999</c:v>
                </c:pt>
                <c:pt idx="3">
                  <c:v>10.723809523809523</c:v>
                </c:pt>
                <c:pt idx="4">
                  <c:v>10.714999999999998</c:v>
                </c:pt>
                <c:pt idx="5">
                  <c:v>10.736363636363635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E-4014-8AED-272ED70054F8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10.728441558441558</c:v>
                </c:pt>
                <c:pt idx="2">
                  <c:v>10.749684210526315</c:v>
                </c:pt>
                <c:pt idx="3">
                  <c:v>10.824204545454542</c:v>
                </c:pt>
                <c:pt idx="4">
                  <c:v>10.908199999999999</c:v>
                </c:pt>
                <c:pt idx="5">
                  <c:v>10.772065217391297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E-4014-8AED-272ED70054F8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10.857894736842107</c:v>
                </c:pt>
                <c:pt idx="2">
                  <c:v>10.850000000000001</c:v>
                </c:pt>
                <c:pt idx="3">
                  <c:v>10.770000000000003</c:v>
                </c:pt>
                <c:pt idx="4">
                  <c:v>10.817647058823532</c:v>
                </c:pt>
                <c:pt idx="5">
                  <c:v>10.855000000000004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FE-4014-8AED-272ED70054F8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10.760999999999999</c:v>
                </c:pt>
                <c:pt idx="2">
                  <c:v>10.695</c:v>
                </c:pt>
                <c:pt idx="3">
                  <c:v>10.760999999999999</c:v>
                </c:pt>
                <c:pt idx="4">
                  <c:v>10.941000000000001</c:v>
                </c:pt>
                <c:pt idx="5">
                  <c:v>10.935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FE-4014-8AED-272ED70054F8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10.794444444444446</c:v>
                </c:pt>
                <c:pt idx="2">
                  <c:v>10.812500000000002</c:v>
                </c:pt>
                <c:pt idx="3">
                  <c:v>10.764999999999999</c:v>
                </c:pt>
                <c:pt idx="4">
                  <c:v>10.790000000000004</c:v>
                </c:pt>
                <c:pt idx="5">
                  <c:v>10.804545454545456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FE-4014-8AED-272ED70054F8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10.803461538461535</c:v>
                </c:pt>
                <c:pt idx="4">
                  <c:v>10.819473684210527</c:v>
                </c:pt>
                <c:pt idx="5">
                  <c:v>10.878148148148149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FE-4014-8AED-272ED70054F8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10.672000000000001</c:v>
                </c:pt>
                <c:pt idx="2">
                  <c:v>10.712999999999999</c:v>
                </c:pt>
                <c:pt idx="3">
                  <c:v>10.678000000000001</c:v>
                </c:pt>
                <c:pt idx="4">
                  <c:v>10.661</c:v>
                </c:pt>
                <c:pt idx="5">
                  <c:v>11.029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FE-4014-8AED-272ED70054F8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FE-4014-8AED-272ED70054F8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10.728441558441558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FE-4014-8AED-272ED70054F8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11.088888888888887</c:v>
                </c:pt>
                <c:pt idx="2">
                  <c:v>11.07</c:v>
                </c:pt>
                <c:pt idx="3">
                  <c:v>10.925000000000001</c:v>
                </c:pt>
                <c:pt idx="4">
                  <c:v>10.758333333333333</c:v>
                </c:pt>
                <c:pt idx="5">
                  <c:v>10.863636363636365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FE-4014-8AED-272ED70054F8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FE-4014-8AED-272ED70054F8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10.796611118705854</c:v>
                </c:pt>
                <c:pt idx="2">
                  <c:v>10.794518421052633</c:v>
                </c:pt>
                <c:pt idx="3">
                  <c:v>10.777047560772559</c:v>
                </c:pt>
                <c:pt idx="4">
                  <c:v>10.799065407636737</c:v>
                </c:pt>
                <c:pt idx="5">
                  <c:v>10.85437588200849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FE-4014-8AED-272ED70054F8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0.12999999999999901</c:v>
                </c:pt>
                <c:pt idx="1">
                  <c:v>0.4168888888888862</c:v>
                </c:pt>
                <c:pt idx="2">
                  <c:v>0.375</c:v>
                </c:pt>
                <c:pt idx="3">
                  <c:v>0.24699999999999989</c:v>
                </c:pt>
                <c:pt idx="4">
                  <c:v>0.28000000000000114</c:v>
                </c:pt>
                <c:pt idx="5">
                  <c:v>0.29263636363636536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5FE-4014-8AED-272ED70054F8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FE-4014-8AED-272ED70054F8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5FE-4014-8AED-272ED700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364096"/>
        <c:scaling>
          <c:orientation val="minMax"/>
          <c:max val="11.8"/>
          <c:min val="9.8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177.61904761904762</c:v>
                </c:pt>
                <c:pt idx="4">
                  <c:v>177.85</c:v>
                </c:pt>
                <c:pt idx="5">
                  <c:v>177.5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5-4829-A095-0F462B90757B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179.26913580246918</c:v>
                </c:pt>
                <c:pt idx="2">
                  <c:v>179.4347826086956</c:v>
                </c:pt>
                <c:pt idx="3">
                  <c:v>179.53139534883721</c:v>
                </c:pt>
                <c:pt idx="4">
                  <c:v>179.75185185185185</c:v>
                </c:pt>
                <c:pt idx="5">
                  <c:v>179.96568627450981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5-4829-A095-0F462B90757B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181.05555555555554</c:v>
                </c:pt>
                <c:pt idx="2">
                  <c:v>181.86363636363637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5-4829-A095-0F462B90757B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180.36699999999999</c:v>
                </c:pt>
                <c:pt idx="2">
                  <c:v>180.25800000000001</c:v>
                </c:pt>
                <c:pt idx="3">
                  <c:v>181.01599999999999</c:v>
                </c:pt>
                <c:pt idx="4">
                  <c:v>180.756</c:v>
                </c:pt>
                <c:pt idx="5">
                  <c:v>180.613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85-4829-A095-0F462B90757B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5-4829-A095-0F462B90757B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175.80833333333337</c:v>
                </c:pt>
                <c:pt idx="3">
                  <c:v>175.17692307692309</c:v>
                </c:pt>
                <c:pt idx="4">
                  <c:v>174.81578947368422</c:v>
                </c:pt>
                <c:pt idx="5">
                  <c:v>176.37407407407409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85-4829-A095-0F462B90757B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179.12899999999999</c:v>
                </c:pt>
                <c:pt idx="2">
                  <c:v>179.523</c:v>
                </c:pt>
                <c:pt idx="3">
                  <c:v>179.18799999999999</c:v>
                </c:pt>
                <c:pt idx="4">
                  <c:v>179.07400000000001</c:v>
                </c:pt>
                <c:pt idx="5">
                  <c:v>179.143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85-4829-A095-0F462B90757B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85-4829-A095-0F462B90757B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179.26913580246918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85-4829-A095-0F462B90757B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85-4829-A095-0F462B90757B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85-4829-A095-0F462B90757B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179.2392049382716</c:v>
                </c:pt>
                <c:pt idx="2">
                  <c:v>178.67102523056653</c:v>
                </c:pt>
                <c:pt idx="3">
                  <c:v>178.31313660448075</c:v>
                </c:pt>
                <c:pt idx="4">
                  <c:v>178.56976413255362</c:v>
                </c:pt>
                <c:pt idx="5">
                  <c:v>178.82819746656679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85-4829-A095-0F462B90757B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3.4444444444444287</c:v>
                </c:pt>
                <c:pt idx="2">
                  <c:v>6.0553030303030084</c:v>
                </c:pt>
                <c:pt idx="3">
                  <c:v>6.5230769230768999</c:v>
                </c:pt>
                <c:pt idx="4">
                  <c:v>7.2842105263157748</c:v>
                </c:pt>
                <c:pt idx="5">
                  <c:v>5.2780998389693821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85-4829-A095-0F462B90757B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85-4829-A095-0F462B90757B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85-4829-A095-0F462B907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142.44999999999999</c:v>
                </c:pt>
                <c:pt idx="2">
                  <c:v>143.35</c:v>
                </c:pt>
                <c:pt idx="3">
                  <c:v>143.9047619047619</c:v>
                </c:pt>
                <c:pt idx="4">
                  <c:v>142.94999999999999</c:v>
                </c:pt>
                <c:pt idx="5">
                  <c:v>142.40909090909091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2-491E-8D54-F12A8D29C64A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142.04567901234563</c:v>
                </c:pt>
                <c:pt idx="2">
                  <c:v>141.7662921348315</c:v>
                </c:pt>
                <c:pt idx="3">
                  <c:v>142.23372093023261</c:v>
                </c:pt>
                <c:pt idx="4">
                  <c:v>142.77777777777783</c:v>
                </c:pt>
                <c:pt idx="5">
                  <c:v>142.716304347826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2-491E-8D54-F12A8D29C64A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144.40909090909091</c:v>
                </c:pt>
                <c:pt idx="3">
                  <c:v>144.55555555555554</c:v>
                </c:pt>
                <c:pt idx="4">
                  <c:v>144.125</c:v>
                </c:pt>
                <c:pt idx="5">
                  <c:v>143.5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E2-491E-8D54-F12A8D29C64A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145.19999999999999</c:v>
                </c:pt>
                <c:pt idx="1">
                  <c:v>144.53299999999999</c:v>
                </c:pt>
                <c:pt idx="2">
                  <c:v>144.37100000000001</c:v>
                </c:pt>
                <c:pt idx="3">
                  <c:v>144.53200000000001</c:v>
                </c:pt>
                <c:pt idx="4">
                  <c:v>143.97800000000001</c:v>
                </c:pt>
                <c:pt idx="5">
                  <c:v>144.69399999999999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E2-491E-8D54-F12A8D29C64A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142.27777777777777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E2-491E-8D54-F12A8D29C64A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143.30000000000001</c:v>
                </c:pt>
                <c:pt idx="2">
                  <c:v>143.54166666666666</c:v>
                </c:pt>
                <c:pt idx="3">
                  <c:v>143.8346153846154</c:v>
                </c:pt>
                <c:pt idx="4">
                  <c:v>143.67894736842101</c:v>
                </c:pt>
                <c:pt idx="5">
                  <c:v>143.00370370370374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E2-491E-8D54-F12A8D29C64A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140.79300000000001</c:v>
                </c:pt>
                <c:pt idx="3">
                  <c:v>140.55199999999999</c:v>
                </c:pt>
                <c:pt idx="4">
                  <c:v>140.70500000000001</c:v>
                </c:pt>
                <c:pt idx="5">
                  <c:v>141.10499999999999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E2-491E-8D54-F12A8D29C64A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142.52000000000001</c:v>
                </c:pt>
                <c:pt idx="2">
                  <c:v>142.49</c:v>
                </c:pt>
                <c:pt idx="3">
                  <c:v>142.66999999999999</c:v>
                </c:pt>
                <c:pt idx="4">
                  <c:v>142.55000000000001</c:v>
                </c:pt>
                <c:pt idx="5">
                  <c:v>142.44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E2-491E-8D54-F12A8D29C64A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142.04567901234563</c:v>
                </c:pt>
                <c:pt idx="2">
                  <c:v>142.47999999999999</c:v>
                </c:pt>
                <c:pt idx="3">
                  <c:v>140.91999999999999</c:v>
                </c:pt>
                <c:pt idx="4">
                  <c:v>139.72</c:v>
                </c:pt>
                <c:pt idx="5">
                  <c:v>139.88999999999999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2E2-491E-8D54-F12A8D29C64A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144.94999999999999</c:v>
                </c:pt>
                <c:pt idx="4">
                  <c:v>144.9</c:v>
                </c:pt>
                <c:pt idx="5">
                  <c:v>144.65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E2-491E-8D54-F12A8D29C64A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2E2-491E-8D54-F12A8D29C64A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143.89999999999998</c:v>
                </c:pt>
                <c:pt idx="1">
                  <c:v>142.5549135802469</c:v>
                </c:pt>
                <c:pt idx="2">
                  <c:v>143.1288549710589</c:v>
                </c:pt>
                <c:pt idx="3">
                  <c:v>143.14026537751656</c:v>
                </c:pt>
                <c:pt idx="4">
                  <c:v>142.94847251461991</c:v>
                </c:pt>
                <c:pt idx="5">
                  <c:v>142.7271735324257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E2-491E-8D54-F12A8D29C64A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2.5999999999999943</c:v>
                </c:pt>
                <c:pt idx="1">
                  <c:v>4.5559999999999832</c:v>
                </c:pt>
                <c:pt idx="2">
                  <c:v>3.6160909090909001</c:v>
                </c:pt>
                <c:pt idx="3">
                  <c:v>4.3979999999999961</c:v>
                </c:pt>
                <c:pt idx="4">
                  <c:v>5.1800000000000068</c:v>
                </c:pt>
                <c:pt idx="5">
                  <c:v>4.804000000000002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2E2-491E-8D54-F12A8D29C64A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2E2-491E-8D54-F12A8D29C64A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E2-491E-8D54-F12A8D29C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50.333333333333336</c:v>
                </c:pt>
                <c:pt idx="4">
                  <c:v>50.05</c:v>
                </c:pt>
                <c:pt idx="5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F-4503-A18A-51770930472A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51.542105263157907</c:v>
                </c:pt>
                <c:pt idx="2">
                  <c:v>50.726190476190474</c:v>
                </c:pt>
                <c:pt idx="3">
                  <c:v>50.898837209302329</c:v>
                </c:pt>
                <c:pt idx="4">
                  <c:v>51.260000000000012</c:v>
                </c:pt>
                <c:pt idx="5">
                  <c:v>50.182608695652164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F-4503-A18A-51770930472A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52.647058823529413</c:v>
                </c:pt>
                <c:pt idx="2">
                  <c:v>52.80952380952381</c:v>
                </c:pt>
                <c:pt idx="3">
                  <c:v>52.81818181818182</c:v>
                </c:pt>
                <c:pt idx="4">
                  <c:v>52.35</c:v>
                </c:pt>
                <c:pt idx="5">
                  <c:v>52.083333333333336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AF-4503-A18A-51770930472A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52.017000000000003</c:v>
                </c:pt>
                <c:pt idx="2">
                  <c:v>51.905999999999999</c:v>
                </c:pt>
                <c:pt idx="3">
                  <c:v>52.008000000000003</c:v>
                </c:pt>
                <c:pt idx="4">
                  <c:v>51.597999999999999</c:v>
                </c:pt>
                <c:pt idx="5">
                  <c:v>51.756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AF-4503-A18A-51770930472A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51.111111111111114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AF-4503-A18A-51770930472A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50.666666666666657</c:v>
                </c:pt>
                <c:pt idx="3">
                  <c:v>50.623999999999995</c:v>
                </c:pt>
                <c:pt idx="4">
                  <c:v>50.484210526315799</c:v>
                </c:pt>
                <c:pt idx="5">
                  <c:v>50.570370370370362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AF-4503-A18A-51770930472A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49.521000000000001</c:v>
                </c:pt>
                <c:pt idx="2">
                  <c:v>50.149000000000001</c:v>
                </c:pt>
                <c:pt idx="3">
                  <c:v>49.805999999999997</c:v>
                </c:pt>
                <c:pt idx="4">
                  <c:v>51.186999999999998</c:v>
                </c:pt>
                <c:pt idx="5">
                  <c:v>50.265000000000001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AF-4503-A18A-51770930472A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AF-4503-A18A-51770930472A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51.542105263157907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AF-4503-A18A-51770930472A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52.941176470588232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AF-4503-A18A-51770930472A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AF-4503-A18A-51770930472A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51.512155693154455</c:v>
                </c:pt>
                <c:pt idx="2">
                  <c:v>51.393488095238091</c:v>
                </c:pt>
                <c:pt idx="3">
                  <c:v>51.263835236081739</c:v>
                </c:pt>
                <c:pt idx="4">
                  <c:v>51.291921052631587</c:v>
                </c:pt>
                <c:pt idx="5">
                  <c:v>51.110640330844674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AF-4503-A18A-51770930472A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3.4201764705882312</c:v>
                </c:pt>
                <c:pt idx="2">
                  <c:v>4.1199999999999974</c:v>
                </c:pt>
                <c:pt idx="3">
                  <c:v>3.0121818181818227</c:v>
                </c:pt>
                <c:pt idx="4">
                  <c:v>3.1500000000000057</c:v>
                </c:pt>
                <c:pt idx="5">
                  <c:v>2.9899999999999949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AF-4503-A18A-51770930472A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AF-4503-A18A-51770930472A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AAF-4503-A18A-517709304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4824178349804"/>
          <c:y val="7.2366971885038336E-2"/>
          <c:w val="0.60941068578270596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43.035000000000011</c:v>
                </c:pt>
                <c:pt idx="2">
                  <c:v>43.019999999999989</c:v>
                </c:pt>
                <c:pt idx="3">
                  <c:v>43.038095238095252</c:v>
                </c:pt>
                <c:pt idx="4">
                  <c:v>43.065000000000005</c:v>
                </c:pt>
                <c:pt idx="5">
                  <c:v>42.922727272727265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2-4857-AF62-578C1962DBFF}"/>
            </c:ext>
          </c:extLst>
        </c:ser>
        <c:ser>
          <c:idx val="8"/>
          <c:order val="1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val>
            <c:numRef>
              <c:f>(HDL!$Z$3:$Z$12,HDL!$E$13:$E$20)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2-4857-AF62-578C1962DBFF}"/>
            </c:ext>
          </c:extLst>
        </c:ser>
        <c:ser>
          <c:idx val="1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1">
                  <c:v>43.60588235294118</c:v>
                </c:pt>
                <c:pt idx="2">
                  <c:v>43.142105263157895</c:v>
                </c:pt>
                <c:pt idx="3">
                  <c:v>43.788235294117648</c:v>
                </c:pt>
                <c:pt idx="4">
                  <c:v>43.55</c:v>
                </c:pt>
                <c:pt idx="5">
                  <c:v>43.476190476190474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2-4857-AF62-578C1962DBFF}"/>
            </c:ext>
          </c:extLst>
        </c:ser>
        <c:ser>
          <c:idx val="2"/>
          <c:order val="3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42.388888888888886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2-4857-AF62-578C1962DBFF}"/>
            </c:ext>
          </c:extLst>
        </c:ser>
        <c:ser>
          <c:idx val="7"/>
          <c:order val="4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2-4857-AF62-578C1962DBFF}"/>
            </c:ext>
          </c:extLst>
        </c:ser>
        <c:ser>
          <c:idx val="3"/>
          <c:order val="5"/>
          <c:tx>
            <c:strRef>
              <c:f>HDL!$L$2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2-4857-AF62-578C1962DBFF}"/>
            </c:ext>
          </c:extLst>
        </c:ser>
        <c:ser>
          <c:idx val="4"/>
          <c:order val="6"/>
          <c:tx>
            <c:strRef>
              <c:f>HDL!$M$2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43.226354248366015</c:v>
                </c:pt>
                <c:pt idx="2">
                  <c:v>43.149921052631576</c:v>
                </c:pt>
                <c:pt idx="3">
                  <c:v>43.346666106442584</c:v>
                </c:pt>
                <c:pt idx="4">
                  <c:v>43.256800000000005</c:v>
                </c:pt>
                <c:pt idx="5">
                  <c:v>43.010074458874463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2-4857-AF62-578C1962DBFF}"/>
            </c:ext>
          </c:extLst>
        </c:ser>
        <c:ser>
          <c:idx val="5"/>
          <c:order val="7"/>
          <c:tx>
            <c:strRef>
              <c:f>HDL!$R$2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C2-4857-AF62-578C1962DBFF}"/>
            </c:ext>
          </c:extLst>
        </c:ser>
        <c:ser>
          <c:idx val="6"/>
          <c:order val="8"/>
          <c:tx>
            <c:strRef>
              <c:f>HDL!$S$2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C2-4857-AF62-578C1962D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672"/>
          <c:y val="0.18518598022225474"/>
          <c:w val="0.25127825021067951"/>
          <c:h val="0.6586155160635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20</xdr:row>
      <xdr:rowOff>46711</xdr:rowOff>
    </xdr:from>
    <xdr:to>
      <xdr:col>9</xdr:col>
      <xdr:colOff>76199</xdr:colOff>
      <xdr:row>39</xdr:row>
      <xdr:rowOff>96717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0.80704</cdr:x>
      <cdr:y>0.00919</cdr:y>
    </cdr:from>
    <cdr:to>
      <cdr:x>0.92964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492" y="30396"/>
          <a:ext cx="606384" cy="615040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ミナリス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M</a:t>
          </a:r>
          <a:endParaRPr lang="ja-JP" altLang="en-US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0.77609</cdr:x>
      <cdr:y>0</cdr:y>
    </cdr:from>
    <cdr:to>
      <cdr:x>0.9713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7482" y="0"/>
          <a:ext cx="1138803" cy="312569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0.80333</cdr:x>
      <cdr:y>0.02773</cdr:y>
    </cdr:from>
    <cdr:to>
      <cdr:x>0.91375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173" y="91006"/>
          <a:ext cx="549061" cy="609911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ミナリス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60000"/>
            <a:lumOff val="4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S39"/>
  <sheetViews>
    <sheetView view="pageBreakPreview" zoomScale="65" zoomScaleNormal="65" zoomScaleSheetLayoutView="65" workbookViewId="0">
      <selection activeCell="P21" sqref="P21"/>
    </sheetView>
  </sheetViews>
  <sheetFormatPr defaultRowHeight="15" x14ac:dyDescent="0.3"/>
  <cols>
    <col min="1" max="1" width="32" customWidth="1"/>
    <col min="2" max="2" width="10.77734375" style="58" bestFit="1" customWidth="1"/>
    <col min="3" max="3" width="11.77734375" bestFit="1" customWidth="1"/>
    <col min="4" max="4" width="10.88671875" style="167" customWidth="1"/>
    <col min="5" max="5" width="24.109375" style="167" hidden="1" customWidth="1"/>
    <col min="6" max="6" width="4.6640625" style="167" bestFit="1" customWidth="1"/>
    <col min="7" max="7" width="10.44140625" style="167" bestFit="1" customWidth="1"/>
    <col min="8" max="8" width="25.33203125" customWidth="1"/>
    <col min="9" max="13" width="8.88671875" style="9"/>
  </cols>
  <sheetData>
    <row r="1" spans="1:19" ht="18.600000000000001" x14ac:dyDescent="0.3">
      <c r="A1" s="223" t="s">
        <v>139</v>
      </c>
      <c r="B1" s="224"/>
      <c r="C1" s="224"/>
      <c r="D1" s="224"/>
      <c r="E1" s="224"/>
      <c r="F1" s="224"/>
      <c r="G1" s="224"/>
      <c r="H1" s="224"/>
      <c r="I1" s="88"/>
      <c r="J1" s="60"/>
      <c r="K1" s="60"/>
      <c r="L1" s="60"/>
      <c r="M1" s="60"/>
      <c r="N1" s="61"/>
    </row>
    <row r="2" spans="1:19" ht="21.9" customHeight="1" thickBot="1" x14ac:dyDescent="0.35">
      <c r="A2" s="89" t="s">
        <v>0</v>
      </c>
      <c r="B2" s="90" t="s">
        <v>1</v>
      </c>
      <c r="C2" s="91" t="s">
        <v>63</v>
      </c>
      <c r="D2" s="225" t="s">
        <v>64</v>
      </c>
      <c r="E2" s="226"/>
      <c r="F2" s="226"/>
      <c r="G2" s="227"/>
      <c r="H2" s="91" t="s">
        <v>65</v>
      </c>
      <c r="I2" s="60"/>
      <c r="J2" s="60"/>
      <c r="K2" s="60"/>
      <c r="L2" s="60"/>
      <c r="M2" s="60"/>
      <c r="N2" s="61"/>
    </row>
    <row r="3" spans="1:19" ht="21.9" customHeight="1" thickTop="1" x14ac:dyDescent="0.3">
      <c r="A3" s="92" t="s">
        <v>14</v>
      </c>
      <c r="B3" s="93">
        <v>143</v>
      </c>
      <c r="C3" s="94" t="s">
        <v>96</v>
      </c>
      <c r="D3" s="95">
        <f>$B$3-2</f>
        <v>141</v>
      </c>
      <c r="E3" s="96" t="s">
        <v>88</v>
      </c>
      <c r="F3" s="96" t="s">
        <v>88</v>
      </c>
      <c r="G3" s="97">
        <f>$B$3+2</f>
        <v>145</v>
      </c>
      <c r="H3" s="98" t="s">
        <v>100</v>
      </c>
      <c r="I3" s="60"/>
      <c r="J3" s="60"/>
      <c r="K3" s="60"/>
      <c r="L3" s="60"/>
      <c r="M3" s="60"/>
      <c r="N3" s="61"/>
    </row>
    <row r="4" spans="1:19" ht="21.9" customHeight="1" thickBot="1" x14ac:dyDescent="0.35">
      <c r="A4" s="99" t="s">
        <v>15</v>
      </c>
      <c r="B4" s="100">
        <v>5.2</v>
      </c>
      <c r="C4" s="101" t="s">
        <v>66</v>
      </c>
      <c r="D4" s="102">
        <f>$B$4-0.2</f>
        <v>5</v>
      </c>
      <c r="E4" s="103" t="s">
        <v>88</v>
      </c>
      <c r="F4" s="103" t="s">
        <v>88</v>
      </c>
      <c r="G4" s="104">
        <f>$B$4+0.2</f>
        <v>5.4</v>
      </c>
      <c r="H4" s="105" t="s">
        <v>101</v>
      </c>
      <c r="I4" s="60"/>
      <c r="J4" s="60"/>
      <c r="K4" s="60"/>
      <c r="L4" s="60"/>
      <c r="M4" s="60"/>
      <c r="N4" s="61"/>
      <c r="P4" s="106"/>
    </row>
    <row r="5" spans="1:19" ht="21.9" customHeight="1" thickTop="1" x14ac:dyDescent="0.3">
      <c r="A5" s="107" t="s">
        <v>67</v>
      </c>
      <c r="B5" s="108">
        <v>106</v>
      </c>
      <c r="C5" s="109" t="s">
        <v>66</v>
      </c>
      <c r="D5" s="110">
        <f>$B$5-3</f>
        <v>103</v>
      </c>
      <c r="E5" s="111" t="s">
        <v>88</v>
      </c>
      <c r="F5" s="111" t="s">
        <v>88</v>
      </c>
      <c r="G5" s="112">
        <f>$B$5+3</f>
        <v>109</v>
      </c>
      <c r="H5" s="113" t="s">
        <v>102</v>
      </c>
      <c r="I5" s="60"/>
      <c r="J5" s="60"/>
      <c r="K5" s="60"/>
      <c r="L5" s="60"/>
      <c r="M5" s="60"/>
      <c r="N5" s="61"/>
    </row>
    <row r="6" spans="1:19" ht="21.9" customHeight="1" thickBot="1" x14ac:dyDescent="0.35">
      <c r="A6" s="99" t="s">
        <v>57</v>
      </c>
      <c r="B6" s="100">
        <v>104</v>
      </c>
      <c r="C6" s="101" t="s">
        <v>66</v>
      </c>
      <c r="D6" s="114">
        <f>$B$6-3</f>
        <v>101</v>
      </c>
      <c r="E6" s="103" t="s">
        <v>88</v>
      </c>
      <c r="F6" s="103" t="s">
        <v>88</v>
      </c>
      <c r="G6" s="104">
        <f>$B$6+3</f>
        <v>107</v>
      </c>
      <c r="H6" s="105" t="s">
        <v>68</v>
      </c>
      <c r="I6" s="60"/>
      <c r="J6" s="60"/>
      <c r="K6" s="60"/>
      <c r="L6" s="60"/>
      <c r="M6" s="60"/>
      <c r="N6" s="61"/>
    </row>
    <row r="7" spans="1:19" ht="21.9" customHeight="1" thickTop="1" x14ac:dyDescent="0.3">
      <c r="A7" s="115" t="s">
        <v>17</v>
      </c>
      <c r="B7" s="116">
        <v>10.8</v>
      </c>
      <c r="C7" s="109" t="s">
        <v>89</v>
      </c>
      <c r="D7" s="117">
        <f>$B$7-0.5</f>
        <v>10.3</v>
      </c>
      <c r="E7" s="111" t="s">
        <v>88</v>
      </c>
      <c r="F7" s="111" t="s">
        <v>88</v>
      </c>
      <c r="G7" s="118">
        <f>$B$7+0.5</f>
        <v>11.3</v>
      </c>
      <c r="H7" s="113" t="s">
        <v>95</v>
      </c>
      <c r="I7" s="60"/>
      <c r="J7" s="60"/>
      <c r="K7" s="60"/>
      <c r="L7" s="60"/>
      <c r="M7" s="60"/>
      <c r="N7" s="61"/>
    </row>
    <row r="8" spans="1:19" ht="21.9" customHeight="1" x14ac:dyDescent="0.3">
      <c r="A8" s="92" t="s">
        <v>13</v>
      </c>
      <c r="B8" s="93">
        <v>178</v>
      </c>
      <c r="C8" s="94" t="s">
        <v>69</v>
      </c>
      <c r="D8" s="119">
        <f>$B$8-5</f>
        <v>173</v>
      </c>
      <c r="E8" s="120" t="s">
        <v>88</v>
      </c>
      <c r="F8" s="120" t="s">
        <v>88</v>
      </c>
      <c r="G8" s="121">
        <f>$B$8+5</f>
        <v>183</v>
      </c>
      <c r="H8" s="98" t="s">
        <v>90</v>
      </c>
      <c r="I8" s="60"/>
      <c r="J8" s="60"/>
      <c r="K8" s="60"/>
      <c r="L8" s="60"/>
      <c r="M8" s="60"/>
      <c r="N8" s="61"/>
    </row>
    <row r="9" spans="1:19" ht="21.9" customHeight="1" x14ac:dyDescent="0.3">
      <c r="A9" s="107" t="s">
        <v>8</v>
      </c>
      <c r="B9" s="122">
        <v>143</v>
      </c>
      <c r="C9" s="123" t="s">
        <v>69</v>
      </c>
      <c r="D9" s="124">
        <f>ROUNDDOWN($B$9*0.95,0)</f>
        <v>135</v>
      </c>
      <c r="E9" s="120" t="s">
        <v>88</v>
      </c>
      <c r="F9" s="120" t="s">
        <v>88</v>
      </c>
      <c r="G9" s="125">
        <f>ROUNDUP($B$9*1.05,0)</f>
        <v>151</v>
      </c>
      <c r="H9" s="126" t="s">
        <v>103</v>
      </c>
      <c r="I9" s="60"/>
      <c r="J9" s="60"/>
      <c r="K9" s="60"/>
      <c r="L9" s="60"/>
      <c r="M9" s="60"/>
      <c r="N9" s="61"/>
      <c r="O9" s="61"/>
      <c r="P9" s="61"/>
      <c r="Q9" s="61"/>
      <c r="R9" s="61"/>
      <c r="S9" s="61"/>
    </row>
    <row r="10" spans="1:19" ht="21.9" customHeight="1" thickBot="1" x14ac:dyDescent="0.35">
      <c r="A10" s="127" t="s">
        <v>49</v>
      </c>
      <c r="B10" s="128">
        <v>51</v>
      </c>
      <c r="C10" s="129" t="s">
        <v>69</v>
      </c>
      <c r="D10" s="130">
        <f>ROUNDDOWN($B$10*0.95,0)</f>
        <v>48</v>
      </c>
      <c r="E10" s="131" t="s">
        <v>88</v>
      </c>
      <c r="F10" s="131" t="s">
        <v>88</v>
      </c>
      <c r="G10" s="132">
        <f>ROUNDUP($B$10*1.05,0)</f>
        <v>54</v>
      </c>
      <c r="H10" s="133" t="s">
        <v>104</v>
      </c>
      <c r="I10" s="60"/>
      <c r="J10" s="60"/>
      <c r="K10" s="60"/>
      <c r="L10" s="60"/>
      <c r="M10" s="60"/>
      <c r="N10" s="61"/>
      <c r="O10" s="61"/>
      <c r="P10" s="61"/>
      <c r="Q10" s="61"/>
      <c r="R10" s="61"/>
      <c r="S10" s="61"/>
    </row>
    <row r="11" spans="1:19" ht="21.9" customHeight="1" thickTop="1" x14ac:dyDescent="0.3">
      <c r="A11" s="134" t="s">
        <v>116</v>
      </c>
      <c r="B11" s="135">
        <v>43</v>
      </c>
      <c r="C11" s="136" t="s">
        <v>69</v>
      </c>
      <c r="D11" s="137">
        <f>$B$11-3</f>
        <v>40</v>
      </c>
      <c r="E11" s="138" t="s">
        <v>88</v>
      </c>
      <c r="F11" s="138" t="s">
        <v>88</v>
      </c>
      <c r="G11" s="139">
        <f>$B$11+3</f>
        <v>46</v>
      </c>
      <c r="H11" s="140" t="s">
        <v>105</v>
      </c>
      <c r="I11" s="60"/>
      <c r="J11" s="60"/>
      <c r="K11" s="60"/>
      <c r="L11" s="60"/>
      <c r="M11" s="60"/>
      <c r="N11" s="61"/>
      <c r="O11" s="61"/>
      <c r="P11" s="61"/>
      <c r="Q11" s="61"/>
      <c r="R11" s="61"/>
      <c r="S11" s="61"/>
    </row>
    <row r="12" spans="1:19" ht="21.9" customHeight="1" thickBot="1" x14ac:dyDescent="0.35">
      <c r="A12" s="141" t="s">
        <v>58</v>
      </c>
      <c r="B12" s="100">
        <v>52</v>
      </c>
      <c r="C12" s="101" t="s">
        <v>69</v>
      </c>
      <c r="D12" s="114">
        <f>$B$12-3</f>
        <v>49</v>
      </c>
      <c r="E12" s="103" t="s">
        <v>88</v>
      </c>
      <c r="F12" s="103" t="s">
        <v>88</v>
      </c>
      <c r="G12" s="104">
        <f>$B$12+3</f>
        <v>55</v>
      </c>
      <c r="H12" s="105" t="s">
        <v>70</v>
      </c>
      <c r="I12" s="60"/>
      <c r="J12" s="60"/>
      <c r="K12" s="60"/>
      <c r="L12" s="60"/>
      <c r="M12" s="60"/>
      <c r="N12" s="61"/>
      <c r="O12" s="61"/>
      <c r="P12" s="61"/>
      <c r="Q12" s="61"/>
      <c r="R12" s="61"/>
      <c r="S12" s="61"/>
    </row>
    <row r="13" spans="1:19" ht="21.9" customHeight="1" thickTop="1" x14ac:dyDescent="0.3">
      <c r="A13" s="142" t="s">
        <v>117</v>
      </c>
      <c r="B13" s="108">
        <v>82</v>
      </c>
      <c r="C13" s="94" t="s">
        <v>89</v>
      </c>
      <c r="D13" s="124">
        <f>$B$13-5</f>
        <v>77</v>
      </c>
      <c r="E13" s="120" t="s">
        <v>88</v>
      </c>
      <c r="F13" s="120" t="s">
        <v>88</v>
      </c>
      <c r="G13" s="125">
        <f>$B$13+5</f>
        <v>87</v>
      </c>
      <c r="H13" s="113" t="s">
        <v>90</v>
      </c>
      <c r="I13" s="60"/>
      <c r="J13" s="60"/>
      <c r="K13" s="60"/>
      <c r="L13" s="60"/>
      <c r="M13" s="60"/>
      <c r="N13" s="61"/>
      <c r="O13" s="61"/>
      <c r="P13" s="61"/>
      <c r="Q13" s="61"/>
      <c r="R13" s="61"/>
      <c r="S13" s="61"/>
    </row>
    <row r="14" spans="1:19" ht="21.9" customHeight="1" thickBot="1" x14ac:dyDescent="0.35">
      <c r="A14" s="141" t="s">
        <v>59</v>
      </c>
      <c r="B14" s="100">
        <v>64</v>
      </c>
      <c r="C14" s="101" t="s">
        <v>89</v>
      </c>
      <c r="D14" s="143">
        <f>$B$14-5</f>
        <v>59</v>
      </c>
      <c r="E14" s="103" t="s">
        <v>88</v>
      </c>
      <c r="F14" s="103" t="s">
        <v>88</v>
      </c>
      <c r="G14" s="144">
        <f>$B$14+5</f>
        <v>69</v>
      </c>
      <c r="H14" s="105" t="s">
        <v>73</v>
      </c>
      <c r="I14" s="60"/>
      <c r="J14" s="60"/>
      <c r="K14" s="60"/>
      <c r="L14" s="60"/>
      <c r="M14" s="60"/>
      <c r="N14" s="61"/>
      <c r="O14" s="61"/>
      <c r="P14" s="61"/>
      <c r="Q14" s="61"/>
      <c r="R14" s="61"/>
      <c r="S14" s="61"/>
    </row>
    <row r="15" spans="1:19" ht="21.9" customHeight="1" thickTop="1" x14ac:dyDescent="0.3">
      <c r="A15" s="107" t="s">
        <v>9</v>
      </c>
      <c r="B15" s="122">
        <v>6.7</v>
      </c>
      <c r="C15" s="123" t="s">
        <v>93</v>
      </c>
      <c r="D15" s="145">
        <f>$B$15-0.2</f>
        <v>6.5</v>
      </c>
      <c r="E15" s="146" t="s">
        <v>88</v>
      </c>
      <c r="F15" s="146" t="s">
        <v>88</v>
      </c>
      <c r="G15" s="147">
        <f>$B$15+0.2</f>
        <v>6.9</v>
      </c>
      <c r="H15" s="126" t="s">
        <v>94</v>
      </c>
      <c r="I15" s="60"/>
      <c r="J15" s="60"/>
      <c r="K15" s="60"/>
      <c r="L15" s="60"/>
      <c r="M15" s="60"/>
      <c r="N15" s="61"/>
      <c r="O15" s="61"/>
      <c r="P15" s="61"/>
      <c r="Q15" s="61"/>
      <c r="R15" s="61"/>
      <c r="S15" s="61"/>
    </row>
    <row r="16" spans="1:19" ht="21.9" customHeight="1" x14ac:dyDescent="0.3">
      <c r="A16" s="92" t="s">
        <v>140</v>
      </c>
      <c r="B16" s="148">
        <v>4.2</v>
      </c>
      <c r="C16" s="94" t="s">
        <v>93</v>
      </c>
      <c r="D16" s="149">
        <f>$B$16-0.2</f>
        <v>4</v>
      </c>
      <c r="E16" s="120" t="s">
        <v>88</v>
      </c>
      <c r="F16" s="120" t="s">
        <v>88</v>
      </c>
      <c r="G16" s="150">
        <f>$B$16+0.2</f>
        <v>4.4000000000000004</v>
      </c>
      <c r="H16" s="98" t="s">
        <v>71</v>
      </c>
      <c r="I16" s="60"/>
      <c r="J16" s="60"/>
      <c r="K16" s="60"/>
      <c r="L16" s="60"/>
      <c r="M16" s="60"/>
      <c r="N16" s="61"/>
      <c r="O16" s="61"/>
      <c r="P16" s="61"/>
      <c r="Q16" s="61"/>
      <c r="R16" s="61"/>
      <c r="S16" s="61"/>
    </row>
    <row r="17" spans="1:19" ht="21.9" customHeight="1" x14ac:dyDescent="0.3">
      <c r="A17" s="142" t="s">
        <v>92</v>
      </c>
      <c r="B17" s="116">
        <v>2</v>
      </c>
      <c r="C17" s="109" t="s">
        <v>69</v>
      </c>
      <c r="D17" s="117">
        <f>$B$17-0.3</f>
        <v>1.7</v>
      </c>
      <c r="E17" s="111" t="s">
        <v>88</v>
      </c>
      <c r="F17" s="111" t="s">
        <v>88</v>
      </c>
      <c r="G17" s="118">
        <f>$B$17+0.3</f>
        <v>2.2999999999999998</v>
      </c>
      <c r="H17" s="113" t="s">
        <v>106</v>
      </c>
      <c r="I17" s="60"/>
      <c r="J17" s="60"/>
      <c r="K17" s="60"/>
      <c r="L17" s="60"/>
      <c r="M17" s="60"/>
      <c r="N17" s="61"/>
      <c r="O17" s="61"/>
      <c r="P17" s="61"/>
      <c r="Q17" s="61"/>
      <c r="R17" s="61"/>
      <c r="S17" s="61"/>
    </row>
    <row r="18" spans="1:19" ht="21.9" customHeight="1" x14ac:dyDescent="0.3">
      <c r="A18" s="115" t="s">
        <v>20</v>
      </c>
      <c r="B18" s="151">
        <v>1.93</v>
      </c>
      <c r="C18" s="109" t="s">
        <v>69</v>
      </c>
      <c r="D18" s="152">
        <f>$B$18-0.2</f>
        <v>1.73</v>
      </c>
      <c r="E18" s="111" t="s">
        <v>88</v>
      </c>
      <c r="F18" s="111" t="s">
        <v>88</v>
      </c>
      <c r="G18" s="153">
        <f>$B$18+0.2</f>
        <v>2.13</v>
      </c>
      <c r="H18" s="113" t="s">
        <v>91</v>
      </c>
      <c r="I18" s="60"/>
      <c r="J18" s="154"/>
      <c r="K18" s="155"/>
      <c r="L18" s="60"/>
      <c r="M18" s="60"/>
      <c r="N18" s="61"/>
      <c r="O18" s="61"/>
      <c r="P18" s="61"/>
      <c r="Q18" s="61"/>
      <c r="R18" s="61"/>
      <c r="S18" s="61"/>
    </row>
    <row r="19" spans="1:19" ht="21.9" customHeight="1" x14ac:dyDescent="0.3">
      <c r="A19" s="92" t="s">
        <v>12</v>
      </c>
      <c r="B19" s="148">
        <v>6.3</v>
      </c>
      <c r="C19" s="94" t="s">
        <v>69</v>
      </c>
      <c r="D19" s="149">
        <f>$B$19-0.3</f>
        <v>6</v>
      </c>
      <c r="E19" s="120" t="s">
        <v>88</v>
      </c>
      <c r="F19" s="120" t="s">
        <v>88</v>
      </c>
      <c r="G19" s="150">
        <f>$B$19+0.3</f>
        <v>6.6</v>
      </c>
      <c r="H19" s="98" t="s">
        <v>106</v>
      </c>
      <c r="I19" s="60"/>
      <c r="J19" s="60"/>
      <c r="K19" s="60"/>
      <c r="L19" s="60"/>
      <c r="M19" s="60"/>
      <c r="N19" s="61"/>
      <c r="O19" s="61"/>
      <c r="P19" s="61"/>
      <c r="Q19" s="61"/>
      <c r="R19" s="61"/>
      <c r="S19" s="61"/>
    </row>
    <row r="20" spans="1:19" ht="21.9" customHeight="1" x14ac:dyDescent="0.3">
      <c r="A20" s="115" t="s">
        <v>10</v>
      </c>
      <c r="B20" s="116">
        <v>32.5</v>
      </c>
      <c r="C20" s="109" t="s">
        <v>69</v>
      </c>
      <c r="D20" s="119">
        <f>$B$20-2</f>
        <v>30.5</v>
      </c>
      <c r="E20" s="120" t="s">
        <v>88</v>
      </c>
      <c r="F20" s="120" t="s">
        <v>88</v>
      </c>
      <c r="G20" s="121">
        <f>$B$20+2</f>
        <v>34.5</v>
      </c>
      <c r="H20" s="113" t="s">
        <v>141</v>
      </c>
      <c r="I20" s="60"/>
      <c r="J20" s="60"/>
      <c r="K20" s="60"/>
      <c r="L20" s="60"/>
      <c r="M20" s="60"/>
      <c r="N20" s="61"/>
      <c r="O20" s="61"/>
      <c r="P20" s="61"/>
      <c r="Q20" s="61"/>
      <c r="R20" s="61"/>
      <c r="S20" s="61"/>
    </row>
    <row r="21" spans="1:19" ht="21.9" customHeight="1" x14ac:dyDescent="0.3">
      <c r="A21" s="92" t="s">
        <v>11</v>
      </c>
      <c r="B21" s="156">
        <v>2.91</v>
      </c>
      <c r="C21" s="109" t="s">
        <v>89</v>
      </c>
      <c r="D21" s="157">
        <f>$B$21-0.2</f>
        <v>2.71</v>
      </c>
      <c r="E21" s="120" t="s">
        <v>88</v>
      </c>
      <c r="F21" s="120" t="s">
        <v>88</v>
      </c>
      <c r="G21" s="158">
        <f>$B$21+0.2</f>
        <v>3.1100000000000003</v>
      </c>
      <c r="H21" s="98" t="s">
        <v>72</v>
      </c>
      <c r="I21" s="60"/>
      <c r="J21" s="60"/>
      <c r="K21" s="60"/>
      <c r="L21" s="60"/>
      <c r="M21" s="60"/>
      <c r="N21" s="61"/>
      <c r="O21" s="61"/>
      <c r="P21" s="61"/>
      <c r="Q21" s="61"/>
      <c r="R21" s="61"/>
      <c r="S21" s="61"/>
    </row>
    <row r="22" spans="1:19" ht="21.9" customHeight="1" x14ac:dyDescent="0.3">
      <c r="A22" s="115" t="s">
        <v>2</v>
      </c>
      <c r="B22" s="108">
        <v>90</v>
      </c>
      <c r="C22" s="109" t="s">
        <v>107</v>
      </c>
      <c r="D22" s="124">
        <f>ROUNDDOWN($B$22*0.95,0)</f>
        <v>85</v>
      </c>
      <c r="E22" s="120" t="s">
        <v>88</v>
      </c>
      <c r="F22" s="120" t="s">
        <v>88</v>
      </c>
      <c r="G22" s="125">
        <f>ROUNDUP($B$22*1.05,0)</f>
        <v>95</v>
      </c>
      <c r="H22" s="113" t="s">
        <v>108</v>
      </c>
      <c r="I22" s="60"/>
      <c r="J22" s="60"/>
      <c r="K22" s="60"/>
      <c r="L22" s="60"/>
      <c r="M22" s="60"/>
      <c r="N22" s="61"/>
      <c r="O22" s="61"/>
      <c r="P22" s="61"/>
      <c r="Q22" s="61"/>
      <c r="R22" s="61"/>
      <c r="S22" s="61"/>
    </row>
    <row r="23" spans="1:19" ht="21.9" customHeight="1" x14ac:dyDescent="0.3">
      <c r="A23" s="92" t="s">
        <v>3</v>
      </c>
      <c r="B23" s="93">
        <v>72</v>
      </c>
      <c r="C23" s="109" t="s">
        <v>107</v>
      </c>
      <c r="D23" s="124">
        <f>ROUNDDOWN($B$23*0.95,0)</f>
        <v>68</v>
      </c>
      <c r="E23" s="120" t="s">
        <v>88</v>
      </c>
      <c r="F23" s="120" t="s">
        <v>88</v>
      </c>
      <c r="G23" s="125">
        <f>ROUNDUP($B$23*1.05,0)</f>
        <v>76</v>
      </c>
      <c r="H23" s="113" t="s">
        <v>109</v>
      </c>
      <c r="I23" s="60"/>
      <c r="J23" s="60"/>
      <c r="K23" s="60"/>
      <c r="L23" s="60"/>
      <c r="M23" s="60"/>
      <c r="N23" s="61"/>
      <c r="O23" s="61"/>
      <c r="P23" s="61"/>
      <c r="Q23" s="61"/>
      <c r="R23" s="61"/>
      <c r="S23" s="61"/>
    </row>
    <row r="24" spans="1:19" ht="21.9" customHeight="1" x14ac:dyDescent="0.3">
      <c r="A24" s="92" t="s">
        <v>110</v>
      </c>
      <c r="B24" s="93">
        <v>75</v>
      </c>
      <c r="C24" s="109" t="s">
        <v>107</v>
      </c>
      <c r="D24" s="124">
        <f>ROUNDDOWN($B$24*0.95,0)</f>
        <v>71</v>
      </c>
      <c r="E24" s="120" t="s">
        <v>88</v>
      </c>
      <c r="F24" s="120" t="s">
        <v>88</v>
      </c>
      <c r="G24" s="125">
        <f>ROUNDUP($B$24*1.05,0)</f>
        <v>79</v>
      </c>
      <c r="H24" s="113" t="s">
        <v>109</v>
      </c>
      <c r="I24" s="60"/>
      <c r="J24" s="60"/>
      <c r="K24" s="60"/>
      <c r="L24" s="60"/>
      <c r="M24" s="60"/>
      <c r="N24" s="61"/>
      <c r="O24" s="61"/>
      <c r="P24" s="61"/>
      <c r="Q24" s="61"/>
      <c r="R24" s="61"/>
      <c r="S24" s="61"/>
    </row>
    <row r="25" spans="1:19" ht="21.9" customHeight="1" x14ac:dyDescent="0.3">
      <c r="A25" s="92" t="s">
        <v>4</v>
      </c>
      <c r="B25" s="93">
        <v>95</v>
      </c>
      <c r="C25" s="109" t="s">
        <v>107</v>
      </c>
      <c r="D25" s="124">
        <f>ROUNDDOWN($B$25*0.95,0)</f>
        <v>90</v>
      </c>
      <c r="E25" s="120" t="s">
        <v>88</v>
      </c>
      <c r="F25" s="120" t="s">
        <v>88</v>
      </c>
      <c r="G25" s="125">
        <f>ROUNDUP($B$25*1.05,0)</f>
        <v>100</v>
      </c>
      <c r="H25" s="98" t="s">
        <v>108</v>
      </c>
      <c r="I25" s="60"/>
      <c r="J25" s="60"/>
      <c r="K25" s="60"/>
      <c r="L25" s="60"/>
      <c r="M25" s="60"/>
      <c r="N25" s="61"/>
      <c r="O25" s="61"/>
      <c r="P25" s="61"/>
      <c r="Q25" s="61"/>
      <c r="R25" s="61"/>
      <c r="S25" s="61"/>
    </row>
    <row r="26" spans="1:19" ht="21.9" customHeight="1" x14ac:dyDescent="0.3">
      <c r="A26" s="92" t="s">
        <v>5</v>
      </c>
      <c r="B26" s="93">
        <v>283</v>
      </c>
      <c r="C26" s="109" t="s">
        <v>107</v>
      </c>
      <c r="D26" s="124">
        <f>ROUNDDOWN($B$26*0.95,0)</f>
        <v>268</v>
      </c>
      <c r="E26" s="120" t="s">
        <v>88</v>
      </c>
      <c r="F26" s="120" t="s">
        <v>88</v>
      </c>
      <c r="G26" s="125">
        <f>ROUNDUP($B$26*1.05,0)</f>
        <v>298</v>
      </c>
      <c r="H26" s="98" t="s">
        <v>142</v>
      </c>
      <c r="I26" s="60"/>
      <c r="J26" s="60"/>
      <c r="K26" s="60"/>
      <c r="L26" s="60"/>
      <c r="M26" s="60"/>
      <c r="N26" s="61"/>
      <c r="O26" s="61"/>
      <c r="P26" s="61"/>
      <c r="Q26" s="61"/>
      <c r="R26" s="61"/>
      <c r="S26" s="61"/>
    </row>
    <row r="27" spans="1:19" ht="21.9" customHeight="1" x14ac:dyDescent="0.3">
      <c r="A27" s="92" t="s">
        <v>75</v>
      </c>
      <c r="B27" s="93">
        <v>303</v>
      </c>
      <c r="C27" s="109" t="s">
        <v>107</v>
      </c>
      <c r="D27" s="124">
        <f>ROUNDDOWN($B$27*0.95,0)</f>
        <v>287</v>
      </c>
      <c r="E27" s="120" t="s">
        <v>88</v>
      </c>
      <c r="F27" s="120" t="s">
        <v>88</v>
      </c>
      <c r="G27" s="125">
        <f>ROUNDUP($B$27*1.05,0)</f>
        <v>319</v>
      </c>
      <c r="H27" s="98" t="s">
        <v>120</v>
      </c>
      <c r="I27" s="60"/>
      <c r="J27" s="60"/>
      <c r="K27" s="60"/>
      <c r="L27" s="60"/>
      <c r="M27" s="60"/>
      <c r="N27" s="61"/>
      <c r="O27" s="61"/>
      <c r="P27" s="61"/>
      <c r="Q27" s="61"/>
      <c r="R27" s="61"/>
      <c r="S27" s="61"/>
    </row>
    <row r="28" spans="1:19" ht="21.9" customHeight="1" x14ac:dyDescent="0.3">
      <c r="A28" s="92" t="s">
        <v>47</v>
      </c>
      <c r="B28" s="93">
        <v>214</v>
      </c>
      <c r="C28" s="109" t="s">
        <v>107</v>
      </c>
      <c r="D28" s="124">
        <f>ROUNDDOWN($B$28*0.95,0)</f>
        <v>203</v>
      </c>
      <c r="E28" s="120" t="s">
        <v>88</v>
      </c>
      <c r="F28" s="120" t="s">
        <v>88</v>
      </c>
      <c r="G28" s="125">
        <f>ROUNDUP($B$28*1.05,0)</f>
        <v>225</v>
      </c>
      <c r="H28" s="98" t="s">
        <v>143</v>
      </c>
      <c r="I28" s="60"/>
      <c r="J28" s="60"/>
      <c r="K28" s="60"/>
      <c r="L28" s="60"/>
      <c r="M28" s="60"/>
      <c r="N28" s="61"/>
      <c r="O28" s="61"/>
      <c r="P28" s="61"/>
      <c r="Q28" s="61"/>
      <c r="R28" s="61"/>
      <c r="S28" s="61"/>
    </row>
    <row r="29" spans="1:19" ht="21.9" customHeight="1" x14ac:dyDescent="0.3">
      <c r="A29" s="92" t="s">
        <v>111</v>
      </c>
      <c r="B29" s="93">
        <v>328</v>
      </c>
      <c r="C29" s="109" t="s">
        <v>107</v>
      </c>
      <c r="D29" s="124">
        <f>ROUNDDOWN($B$29*0.95,0)</f>
        <v>311</v>
      </c>
      <c r="E29" s="120" t="s">
        <v>88</v>
      </c>
      <c r="F29" s="120" t="s">
        <v>88</v>
      </c>
      <c r="G29" s="125">
        <f>ROUNDUP($B$29*1.05,0)</f>
        <v>345</v>
      </c>
      <c r="H29" s="98" t="s">
        <v>144</v>
      </c>
      <c r="I29" s="60"/>
      <c r="J29" s="60"/>
      <c r="K29" s="60"/>
      <c r="L29" s="60"/>
      <c r="M29" s="60"/>
      <c r="N29" s="61"/>
      <c r="O29" s="61"/>
      <c r="P29" s="61"/>
      <c r="Q29" s="61"/>
      <c r="R29" s="61"/>
      <c r="S29" s="61"/>
    </row>
    <row r="30" spans="1:19" ht="21.9" customHeight="1" x14ac:dyDescent="0.3">
      <c r="A30" s="92" t="s">
        <v>19</v>
      </c>
      <c r="B30" s="159">
        <v>146</v>
      </c>
      <c r="C30" s="94" t="s">
        <v>112</v>
      </c>
      <c r="D30" s="124">
        <f>ROUNDDOWN($B$30*0.95,0)</f>
        <v>138</v>
      </c>
      <c r="E30" s="120" t="s">
        <v>88</v>
      </c>
      <c r="F30" s="120" t="s">
        <v>88</v>
      </c>
      <c r="G30" s="125">
        <f>ROUNDUP($B$30*1.05,0)</f>
        <v>154</v>
      </c>
      <c r="H30" s="98" t="s">
        <v>113</v>
      </c>
      <c r="I30" s="60"/>
      <c r="J30" s="60"/>
      <c r="K30" s="60"/>
      <c r="L30" s="60"/>
      <c r="M30" s="60"/>
      <c r="N30" s="61"/>
      <c r="O30" s="61"/>
      <c r="P30" s="61"/>
      <c r="Q30" s="61"/>
      <c r="R30" s="61"/>
      <c r="S30" s="61"/>
    </row>
    <row r="31" spans="1:19" ht="21.9" customHeight="1" x14ac:dyDescent="0.3">
      <c r="A31" s="92" t="s">
        <v>48</v>
      </c>
      <c r="B31" s="148">
        <v>2.6</v>
      </c>
      <c r="C31" s="94" t="s">
        <v>89</v>
      </c>
      <c r="D31" s="149">
        <f>$B$31-0.2</f>
        <v>2.4</v>
      </c>
      <c r="E31" s="120" t="s">
        <v>88</v>
      </c>
      <c r="F31" s="120" t="s">
        <v>88</v>
      </c>
      <c r="G31" s="150">
        <f>$B$31+0.2</f>
        <v>2.8000000000000003</v>
      </c>
      <c r="H31" s="98" t="s">
        <v>114</v>
      </c>
      <c r="I31" s="60"/>
      <c r="J31" s="60"/>
      <c r="K31" s="60"/>
      <c r="L31" s="60"/>
      <c r="M31" s="60"/>
      <c r="N31" s="61"/>
      <c r="O31" s="61"/>
      <c r="P31" s="61"/>
      <c r="Q31" s="61"/>
      <c r="R31" s="61"/>
      <c r="S31" s="61"/>
    </row>
    <row r="32" spans="1:19" ht="21.9" customHeight="1" x14ac:dyDescent="0.3">
      <c r="A32" s="92" t="s">
        <v>18</v>
      </c>
      <c r="B32" s="148">
        <v>5.8</v>
      </c>
      <c r="C32" s="94" t="s">
        <v>89</v>
      </c>
      <c r="D32" s="149">
        <f>$B$32-0.2</f>
        <v>5.6</v>
      </c>
      <c r="E32" s="120" t="s">
        <v>88</v>
      </c>
      <c r="F32" s="120" t="s">
        <v>88</v>
      </c>
      <c r="G32" s="150">
        <f>$B$32+0.2</f>
        <v>6</v>
      </c>
      <c r="H32" s="98" t="s">
        <v>114</v>
      </c>
      <c r="I32" s="60"/>
      <c r="J32" s="60"/>
      <c r="K32" s="60"/>
      <c r="L32" s="60"/>
      <c r="M32" s="60"/>
      <c r="N32" s="61"/>
      <c r="O32" s="61"/>
      <c r="P32" s="61"/>
      <c r="Q32" s="61"/>
      <c r="R32" s="61"/>
      <c r="S32" s="61"/>
    </row>
    <row r="33" spans="1:19" ht="21.9" customHeight="1" x14ac:dyDescent="0.3">
      <c r="A33" s="92" t="s">
        <v>21</v>
      </c>
      <c r="B33" s="159">
        <v>1008</v>
      </c>
      <c r="C33" s="94" t="s">
        <v>89</v>
      </c>
      <c r="D33" s="124">
        <f>ROUNDDOWN($B$33*0.95,0)</f>
        <v>957</v>
      </c>
      <c r="E33" s="120" t="s">
        <v>88</v>
      </c>
      <c r="F33" s="120" t="s">
        <v>88</v>
      </c>
      <c r="G33" s="125">
        <f>ROUNDUP($B$33*1.05,0)</f>
        <v>1059</v>
      </c>
      <c r="H33" s="98" t="s">
        <v>145</v>
      </c>
      <c r="I33" s="60"/>
      <c r="J33" s="60"/>
      <c r="K33" s="60"/>
      <c r="L33" s="60"/>
      <c r="M33" s="60"/>
      <c r="N33" s="61"/>
      <c r="O33" s="61"/>
      <c r="P33" s="61"/>
      <c r="Q33" s="61"/>
      <c r="R33" s="61"/>
      <c r="S33" s="61"/>
    </row>
    <row r="34" spans="1:19" ht="21.9" customHeight="1" x14ac:dyDescent="0.3">
      <c r="A34" s="92" t="s">
        <v>22</v>
      </c>
      <c r="B34" s="159">
        <v>215</v>
      </c>
      <c r="C34" s="94" t="s">
        <v>89</v>
      </c>
      <c r="D34" s="124">
        <f>ROUNDDOWN($B$34*0.9,0)</f>
        <v>193</v>
      </c>
      <c r="E34" s="120" t="s">
        <v>88</v>
      </c>
      <c r="F34" s="120" t="s">
        <v>88</v>
      </c>
      <c r="G34" s="125">
        <f>ROUNDUP($B$34*1.1,0)</f>
        <v>237</v>
      </c>
      <c r="H34" s="98" t="s">
        <v>146</v>
      </c>
      <c r="I34" s="60"/>
      <c r="J34" s="60"/>
      <c r="K34" s="60"/>
      <c r="L34" s="60"/>
      <c r="M34" s="60"/>
      <c r="N34" s="61"/>
      <c r="O34" s="61"/>
      <c r="P34" s="61"/>
      <c r="Q34" s="61"/>
      <c r="R34" s="61"/>
      <c r="S34" s="61"/>
    </row>
    <row r="35" spans="1:19" ht="21.9" customHeight="1" x14ac:dyDescent="0.3">
      <c r="A35" s="92" t="s">
        <v>23</v>
      </c>
      <c r="B35" s="159">
        <v>89</v>
      </c>
      <c r="C35" s="94" t="s">
        <v>89</v>
      </c>
      <c r="D35" s="124">
        <f>ROUNDDOWN($B$35*0.9,0)</f>
        <v>80</v>
      </c>
      <c r="E35" s="120" t="s">
        <v>88</v>
      </c>
      <c r="F35" s="120" t="s">
        <v>88</v>
      </c>
      <c r="G35" s="125">
        <f>ROUNDUP($B$35*1.1,0)</f>
        <v>98</v>
      </c>
      <c r="H35" s="98" t="s">
        <v>115</v>
      </c>
      <c r="I35" s="60"/>
      <c r="J35" s="60"/>
      <c r="K35" s="60"/>
      <c r="L35" s="60"/>
      <c r="M35" s="60"/>
      <c r="N35" s="61"/>
      <c r="O35" s="61"/>
      <c r="P35" s="61"/>
      <c r="Q35" s="61"/>
      <c r="R35" s="61"/>
      <c r="S35" s="61"/>
    </row>
    <row r="36" spans="1:19" ht="17.399999999999999" x14ac:dyDescent="0.5">
      <c r="A36" s="160"/>
      <c r="B36" s="161"/>
      <c r="C36" s="161"/>
      <c r="D36" s="162"/>
      <c r="E36" s="163"/>
      <c r="F36" s="163"/>
      <c r="G36" s="164"/>
      <c r="H36" s="161"/>
    </row>
    <row r="37" spans="1:19" s="8" customFormat="1" ht="17.399999999999999" x14ac:dyDescent="0.5">
      <c r="A37" s="165" t="s">
        <v>60</v>
      </c>
      <c r="B37" s="161"/>
      <c r="C37" s="161"/>
      <c r="D37" s="166"/>
      <c r="E37" s="163"/>
      <c r="F37" s="163"/>
      <c r="G37" s="164"/>
      <c r="H37" s="161"/>
      <c r="I37" s="62"/>
      <c r="J37" s="62"/>
      <c r="K37" s="62"/>
      <c r="L37" s="62"/>
      <c r="M37" s="62"/>
    </row>
    <row r="38" spans="1:19" ht="17.399999999999999" x14ac:dyDescent="0.5">
      <c r="A38" s="165" t="s">
        <v>121</v>
      </c>
      <c r="B38" s="160"/>
      <c r="C38" s="160"/>
      <c r="D38" s="166"/>
      <c r="E38" s="163"/>
      <c r="F38" s="163"/>
      <c r="G38" s="164"/>
      <c r="H38" s="161"/>
    </row>
    <row r="39" spans="1:19" ht="17.399999999999999" x14ac:dyDescent="0.5">
      <c r="A39" s="76"/>
      <c r="B39" s="77"/>
      <c r="C39" s="77"/>
    </row>
  </sheetData>
  <mergeCells count="2">
    <mergeCell ref="A1:H1"/>
    <mergeCell ref="D2:G2"/>
  </mergeCells>
  <phoneticPr fontId="5"/>
  <printOptions horizontalCentered="1"/>
  <pageMargins left="0.19685039370078741" right="0.19685039370078741" top="0.89" bottom="0.19685039370078741" header="0.27559055118110237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0"/>
  <sheetViews>
    <sheetView zoomScale="73" zoomScaleNormal="73" workbookViewId="0">
      <selection activeCell="H8" sqref="H8"/>
    </sheetView>
  </sheetViews>
  <sheetFormatPr defaultRowHeight="13.2" x14ac:dyDescent="0.2"/>
  <cols>
    <col min="1" max="1" width="3.77734375" customWidth="1"/>
    <col min="2" max="2" width="8" customWidth="1"/>
    <col min="4" max="4" width="8.77734375" customWidth="1"/>
    <col min="5" max="5" width="9.664062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109375" customWidth="1"/>
    <col min="15" max="16" width="2.6640625" customWidth="1"/>
  </cols>
  <sheetData>
    <row r="1" spans="1:18" ht="20.100000000000001" customHeight="1" x14ac:dyDescent="0.45">
      <c r="F1" s="10" t="s">
        <v>9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3" t="s">
        <v>30</v>
      </c>
      <c r="P2" s="4" t="s">
        <v>31</v>
      </c>
      <c r="Q2" s="9" t="s">
        <v>150</v>
      </c>
    </row>
    <row r="3" spans="1:18" ht="15.9" customHeight="1" x14ac:dyDescent="0.3">
      <c r="A3" s="168">
        <v>5</v>
      </c>
      <c r="B3" s="181"/>
      <c r="C3" s="181"/>
      <c r="D3" s="181"/>
      <c r="E3" s="181">
        <v>6.71</v>
      </c>
      <c r="F3" s="172"/>
      <c r="G3" s="181"/>
      <c r="H3" s="181"/>
      <c r="I3" s="181"/>
      <c r="J3" s="181">
        <v>6.75</v>
      </c>
      <c r="K3" s="181"/>
      <c r="L3" s="42">
        <v>6.7</v>
      </c>
      <c r="M3" s="44">
        <f t="shared" ref="M3:M8" si="0">AVERAGE(B3:K3)</f>
        <v>6.73</v>
      </c>
      <c r="N3" s="44">
        <f t="shared" ref="N3:N17" si="1">MAX(B3:K3)-MIN(B3:K3)</f>
        <v>4.0000000000000036E-2</v>
      </c>
      <c r="O3" s="5">
        <v>6.5</v>
      </c>
      <c r="P3" s="6">
        <v>6.9</v>
      </c>
      <c r="Q3" s="48">
        <f>M3/M3*100</f>
        <v>100</v>
      </c>
    </row>
    <row r="4" spans="1:18" ht="15.9" customHeight="1" x14ac:dyDescent="0.3">
      <c r="A4" s="168">
        <v>6</v>
      </c>
      <c r="B4" s="43">
        <v>6.6979999999999986</v>
      </c>
      <c r="C4" s="43">
        <v>6.7010256410256401</v>
      </c>
      <c r="D4" s="44">
        <v>6.7143750000000004</v>
      </c>
      <c r="E4" s="44">
        <v>6.6909999999999998</v>
      </c>
      <c r="F4" s="43">
        <v>6.7666666666666657</v>
      </c>
      <c r="G4" s="43">
        <v>6.76</v>
      </c>
      <c r="H4" s="81">
        <v>6.7519999999999998</v>
      </c>
      <c r="I4" s="43">
        <v>6.8</v>
      </c>
      <c r="J4" s="43">
        <v>6.7010256410256401</v>
      </c>
      <c r="K4" s="43">
        <v>6.7833333333333332</v>
      </c>
      <c r="L4" s="42">
        <v>6.7</v>
      </c>
      <c r="M4" s="44">
        <f t="shared" si="0"/>
        <v>6.7367426282051266</v>
      </c>
      <c r="N4" s="44">
        <f t="shared" si="1"/>
        <v>0.10899999999999999</v>
      </c>
      <c r="O4" s="5">
        <v>6.5</v>
      </c>
      <c r="P4" s="6">
        <v>6.9</v>
      </c>
      <c r="Q4" s="48">
        <f>M4/M$3*100</f>
        <v>100.10018764049222</v>
      </c>
    </row>
    <row r="5" spans="1:18" ht="15.9" customHeight="1" x14ac:dyDescent="0.3">
      <c r="A5" s="168">
        <v>7</v>
      </c>
      <c r="B5" s="43">
        <v>6.7224999999999993</v>
      </c>
      <c r="C5" s="43">
        <v>6.7117977528089918</v>
      </c>
      <c r="D5" s="44">
        <v>6.7733333333333334</v>
      </c>
      <c r="E5" s="44">
        <v>6.6790000000000003</v>
      </c>
      <c r="F5" s="43">
        <v>6.6937500000000014</v>
      </c>
      <c r="G5" s="43">
        <v>6.7163333333333322</v>
      </c>
      <c r="H5" s="81">
        <v>6.7320000000000002</v>
      </c>
      <c r="I5" s="43">
        <v>6.8</v>
      </c>
      <c r="J5" s="43">
        <v>6.76</v>
      </c>
      <c r="K5" s="43">
        <v>6.76</v>
      </c>
      <c r="L5" s="42">
        <v>6.7</v>
      </c>
      <c r="M5" s="44">
        <f t="shared" si="0"/>
        <v>6.7348714419475657</v>
      </c>
      <c r="N5" s="44">
        <f t="shared" si="1"/>
        <v>0.12099999999999955</v>
      </c>
      <c r="O5" s="5">
        <v>6.5</v>
      </c>
      <c r="P5" s="6">
        <v>6.9</v>
      </c>
      <c r="Q5" s="48">
        <f t="shared" ref="Q5:Q17" si="2">M5/M$3*100</f>
        <v>100.07238398139026</v>
      </c>
    </row>
    <row r="6" spans="1:18" ht="15.9" customHeight="1" x14ac:dyDescent="0.3">
      <c r="A6" s="168">
        <v>8</v>
      </c>
      <c r="B6" s="43">
        <v>6.7085714285714282</v>
      </c>
      <c r="C6" s="43">
        <v>6.7296551724137945</v>
      </c>
      <c r="D6" s="44">
        <v>6.7410000000000014</v>
      </c>
      <c r="E6" s="44">
        <v>6.6929999999999996</v>
      </c>
      <c r="F6" s="43">
        <v>6.6950000000000003</v>
      </c>
      <c r="G6" s="43">
        <v>6.7065769230769234</v>
      </c>
      <c r="H6" s="81">
        <v>6.6980000000000004</v>
      </c>
      <c r="I6" s="43">
        <v>6.8</v>
      </c>
      <c r="J6" s="43">
        <v>6.81</v>
      </c>
      <c r="K6" s="43">
        <v>6.7500000000000018</v>
      </c>
      <c r="L6" s="42">
        <v>6.7</v>
      </c>
      <c r="M6" s="44">
        <f t="shared" si="0"/>
        <v>6.7331803524062153</v>
      </c>
      <c r="N6" s="44">
        <f t="shared" si="1"/>
        <v>0.11699999999999999</v>
      </c>
      <c r="O6" s="5">
        <v>6.5</v>
      </c>
      <c r="P6" s="6">
        <v>6.9</v>
      </c>
      <c r="Q6" s="48">
        <f t="shared" si="2"/>
        <v>100.04725635076099</v>
      </c>
    </row>
    <row r="7" spans="1:18" ht="15.9" customHeight="1" x14ac:dyDescent="0.3">
      <c r="A7" s="168">
        <v>9</v>
      </c>
      <c r="B7" s="43">
        <v>6.7179999999999991</v>
      </c>
      <c r="C7" s="43">
        <v>6.7162790697674435</v>
      </c>
      <c r="D7" s="44">
        <v>6.7341176470588229</v>
      </c>
      <c r="E7" s="44">
        <v>6.6870000000000003</v>
      </c>
      <c r="F7" s="43">
        <v>6.74</v>
      </c>
      <c r="G7" s="43">
        <v>6.7106315789473685</v>
      </c>
      <c r="H7" s="81">
        <v>6.7060000000000004</v>
      </c>
      <c r="I7" s="43">
        <v>6.8</v>
      </c>
      <c r="J7" s="43">
        <v>6.79</v>
      </c>
      <c r="K7" s="43">
        <v>6.8400000000000007</v>
      </c>
      <c r="L7" s="42">
        <v>6.7</v>
      </c>
      <c r="M7" s="44">
        <f t="shared" si="0"/>
        <v>6.7442028295773637</v>
      </c>
      <c r="N7" s="44">
        <f t="shared" si="1"/>
        <v>0.15300000000000047</v>
      </c>
      <c r="O7" s="5">
        <v>6.5</v>
      </c>
      <c r="P7" s="6">
        <v>6.9</v>
      </c>
      <c r="Q7" s="48">
        <f t="shared" si="2"/>
        <v>100.21103758658786</v>
      </c>
    </row>
    <row r="8" spans="1:18" ht="15.9" customHeight="1" x14ac:dyDescent="0.3">
      <c r="A8" s="168">
        <v>10</v>
      </c>
      <c r="B8" s="43">
        <v>6.708636363636364</v>
      </c>
      <c r="C8" s="43">
        <v>6.6957894736842096</v>
      </c>
      <c r="D8" s="44">
        <v>6.7495238095238088</v>
      </c>
      <c r="E8" s="44">
        <v>6.6950000000000003</v>
      </c>
      <c r="F8" s="43">
        <v>6.7272727272727275</v>
      </c>
      <c r="G8" s="43">
        <v>6.7031481481481476</v>
      </c>
      <c r="H8" s="81">
        <v>6.6980000000000004</v>
      </c>
      <c r="I8" s="43">
        <v>6.8</v>
      </c>
      <c r="J8" s="43">
        <v>6.82</v>
      </c>
      <c r="K8" s="43">
        <v>6.8315789473684214</v>
      </c>
      <c r="L8" s="42">
        <v>6.7</v>
      </c>
      <c r="M8" s="44">
        <f t="shared" si="0"/>
        <v>6.7428949469633679</v>
      </c>
      <c r="N8" s="44">
        <f t="shared" si="1"/>
        <v>0.13657894736842113</v>
      </c>
      <c r="O8" s="5">
        <v>6.5</v>
      </c>
      <c r="P8" s="6">
        <v>6.9</v>
      </c>
      <c r="Q8" s="48">
        <f t="shared" si="2"/>
        <v>100.19160396676622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81"/>
      <c r="I9" s="43"/>
      <c r="J9" s="43"/>
      <c r="K9" s="43"/>
      <c r="L9" s="42">
        <v>6.7</v>
      </c>
      <c r="M9" s="44"/>
      <c r="N9" s="44">
        <f t="shared" si="1"/>
        <v>0</v>
      </c>
      <c r="O9" s="5">
        <v>6.5</v>
      </c>
      <c r="P9" s="6">
        <v>6.9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81"/>
      <c r="I10" s="43"/>
      <c r="J10" s="43"/>
      <c r="K10" s="43"/>
      <c r="L10" s="42">
        <v>6.7</v>
      </c>
      <c r="M10" s="44"/>
      <c r="N10" s="44">
        <f t="shared" si="1"/>
        <v>0</v>
      </c>
      <c r="O10" s="5">
        <v>6.5</v>
      </c>
      <c r="P10" s="6">
        <v>6.9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81"/>
      <c r="I11" s="43"/>
      <c r="J11" s="43"/>
      <c r="K11" s="43"/>
      <c r="L11" s="42">
        <v>6.7</v>
      </c>
      <c r="M11" s="44"/>
      <c r="N11" s="44">
        <f t="shared" si="1"/>
        <v>0</v>
      </c>
      <c r="O11" s="5">
        <v>6.5</v>
      </c>
      <c r="P11" s="6">
        <v>6.9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81"/>
      <c r="I12" s="43"/>
      <c r="J12" s="43"/>
      <c r="K12" s="43"/>
      <c r="L12" s="42">
        <v>6.7</v>
      </c>
      <c r="M12" s="44"/>
      <c r="N12" s="44">
        <f t="shared" si="1"/>
        <v>0</v>
      </c>
      <c r="O12" s="5">
        <v>6.5</v>
      </c>
      <c r="P12" s="6">
        <v>6.9</v>
      </c>
      <c r="Q12" s="48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6.7</v>
      </c>
      <c r="M13" s="44"/>
      <c r="N13" s="44">
        <f t="shared" si="1"/>
        <v>0</v>
      </c>
      <c r="O13" s="5">
        <v>6.5</v>
      </c>
      <c r="P13" s="6">
        <v>6.9</v>
      </c>
      <c r="Q13" s="48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6.7</v>
      </c>
      <c r="M14" s="44"/>
      <c r="N14" s="44">
        <f t="shared" si="1"/>
        <v>0</v>
      </c>
      <c r="O14" s="5">
        <v>6.5</v>
      </c>
      <c r="P14" s="6">
        <v>6.9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6.7</v>
      </c>
      <c r="M15" s="44"/>
      <c r="N15" s="44">
        <f t="shared" si="1"/>
        <v>0</v>
      </c>
      <c r="O15" s="5">
        <v>6.5</v>
      </c>
      <c r="P15" s="6">
        <v>6.9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42">
        <v>6.7</v>
      </c>
      <c r="M16" s="44"/>
      <c r="N16" s="44">
        <f t="shared" si="1"/>
        <v>0</v>
      </c>
      <c r="O16" s="5">
        <v>6.5</v>
      </c>
      <c r="P16" s="6">
        <v>6.9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6.7</v>
      </c>
      <c r="M17" s="44"/>
      <c r="N17" s="44">
        <f t="shared" si="1"/>
        <v>0</v>
      </c>
      <c r="O17" s="5">
        <v>6.5</v>
      </c>
      <c r="P17" s="6">
        <v>6.9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6.7</v>
      </c>
      <c r="M18" s="44"/>
      <c r="N18" s="44">
        <f>MAX(B18:K18)-MIN(B18:K18)</f>
        <v>0</v>
      </c>
      <c r="O18" s="5">
        <v>6.5</v>
      </c>
      <c r="P18" s="6">
        <v>6.9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6.7</v>
      </c>
      <c r="M19" s="44"/>
      <c r="N19" s="44">
        <f>MAX(B19:K19)-MIN(B19:K19)</f>
        <v>0</v>
      </c>
      <c r="O19" s="5">
        <v>6.5</v>
      </c>
      <c r="P19" s="6">
        <v>6.9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6.7</v>
      </c>
      <c r="M20" s="44"/>
      <c r="N20" s="44">
        <f>MAX(B20:K20)-MIN(B20:K20)</f>
        <v>0</v>
      </c>
      <c r="O20" s="5">
        <v>6.5</v>
      </c>
      <c r="P20" s="6">
        <v>6.9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21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7.77734375" customWidth="1"/>
    <col min="4" max="4" width="8.77734375" customWidth="1"/>
    <col min="5" max="5" width="9.88671875" customWidth="1"/>
    <col min="6" max="6" width="9.44140625" customWidth="1"/>
    <col min="7" max="8" width="8.77734375" customWidth="1"/>
    <col min="9" max="9" width="8.44140625" customWidth="1"/>
    <col min="10" max="10" width="8.6640625" customWidth="1"/>
    <col min="11" max="11" width="9.33203125" customWidth="1"/>
    <col min="12" max="12" width="6.88671875" customWidth="1"/>
    <col min="13" max="13" width="10.88671875" customWidth="1"/>
    <col min="14" max="14" width="8.6640625" customWidth="1"/>
    <col min="15" max="16" width="2.6640625" customWidth="1"/>
  </cols>
  <sheetData>
    <row r="1" spans="1:18" ht="20.100000000000001" customHeight="1" x14ac:dyDescent="0.45">
      <c r="F1" s="10" t="s">
        <v>87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3" t="s">
        <v>30</v>
      </c>
      <c r="P2" s="4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4.1900000000000004</v>
      </c>
      <c r="F3" s="171"/>
      <c r="G3" s="171"/>
      <c r="H3" s="171"/>
      <c r="I3" s="171"/>
      <c r="J3" s="171">
        <v>4.25</v>
      </c>
      <c r="K3" s="171"/>
      <c r="L3" s="42">
        <v>4.2</v>
      </c>
      <c r="M3" s="44">
        <f t="shared" ref="M3:M8" si="0">AVERAGE(B3:K3)</f>
        <v>4.2200000000000006</v>
      </c>
      <c r="N3" s="44">
        <f t="shared" ref="N3:N17" si="1">MAX(B3:K3)-MIN(B3:K3)</f>
        <v>5.9999999999999609E-2</v>
      </c>
      <c r="O3" s="5">
        <v>4</v>
      </c>
      <c r="P3" s="6">
        <v>4.4000000000000004</v>
      </c>
      <c r="Q3" s="48">
        <f>M3/M3*100</f>
        <v>100</v>
      </c>
    </row>
    <row r="4" spans="1:18" ht="15.9" customHeight="1" x14ac:dyDescent="0.3">
      <c r="A4" s="168">
        <v>6</v>
      </c>
      <c r="B4" s="43">
        <v>4.2194999999999991</v>
      </c>
      <c r="C4" s="43">
        <v>4.1825316455696182</v>
      </c>
      <c r="D4" s="44">
        <v>4.1412500000000003</v>
      </c>
      <c r="E4" s="44">
        <v>4.1340000000000003</v>
      </c>
      <c r="F4" s="43">
        <v>4.2055555555555566</v>
      </c>
      <c r="G4" s="43">
        <v>4.16</v>
      </c>
      <c r="H4" s="43">
        <v>4.1280000000000001</v>
      </c>
      <c r="I4" s="43">
        <v>4.26</v>
      </c>
      <c r="J4" s="43">
        <v>4.1825316455696182</v>
      </c>
      <c r="K4" s="43">
        <v>4.2000000000000011</v>
      </c>
      <c r="L4" s="42">
        <v>4.2</v>
      </c>
      <c r="M4" s="44">
        <f t="shared" si="0"/>
        <v>4.1813368846694789</v>
      </c>
      <c r="N4" s="44">
        <f t="shared" si="1"/>
        <v>0.13199999999999967</v>
      </c>
      <c r="O4" s="5">
        <v>4</v>
      </c>
      <c r="P4" s="6">
        <v>4.4000000000000004</v>
      </c>
      <c r="Q4" s="48">
        <f>M4/M$3*100</f>
        <v>99.083812432926024</v>
      </c>
    </row>
    <row r="5" spans="1:18" ht="15.9" customHeight="1" x14ac:dyDescent="0.3">
      <c r="A5" s="168">
        <v>7</v>
      </c>
      <c r="B5" s="43">
        <v>4.2099999999999991</v>
      </c>
      <c r="C5" s="43">
        <v>4.1740449438202232</v>
      </c>
      <c r="D5" s="44">
        <v>4.1645000000000003</v>
      </c>
      <c r="E5" s="44">
        <v>4.1189999999999998</v>
      </c>
      <c r="F5" s="43">
        <v>4.2000000000000011</v>
      </c>
      <c r="G5" s="43">
        <v>4.2275</v>
      </c>
      <c r="H5" s="43">
        <v>4.1260000000000003</v>
      </c>
      <c r="I5" s="43">
        <v>4.25</v>
      </c>
      <c r="J5" s="43">
        <v>4.24</v>
      </c>
      <c r="K5" s="43">
        <v>4.2050000000000018</v>
      </c>
      <c r="L5" s="42">
        <v>4.2</v>
      </c>
      <c r="M5" s="44">
        <f t="shared" si="0"/>
        <v>4.1916044943820223</v>
      </c>
      <c r="N5" s="44">
        <f t="shared" si="1"/>
        <v>0.13100000000000023</v>
      </c>
      <c r="O5" s="5">
        <v>4</v>
      </c>
      <c r="P5" s="6">
        <v>4.4000000000000004</v>
      </c>
      <c r="Q5" s="48">
        <f t="shared" ref="Q5:Q17" si="2">M5/M$3*100</f>
        <v>99.327120719953115</v>
      </c>
    </row>
    <row r="6" spans="1:18" ht="15.9" customHeight="1" x14ac:dyDescent="0.3">
      <c r="A6" s="168">
        <v>8</v>
      </c>
      <c r="B6" s="43">
        <v>4.2257142857142851</v>
      </c>
      <c r="C6" s="43">
        <v>4.1998850574712652</v>
      </c>
      <c r="D6" s="44">
        <v>4.1736842105263152</v>
      </c>
      <c r="E6" s="44">
        <v>4.1459999999999999</v>
      </c>
      <c r="F6" s="43">
        <v>4.18</v>
      </c>
      <c r="G6" s="43">
        <v>4.1841538461538459</v>
      </c>
      <c r="H6" s="43">
        <v>4.1749999999999998</v>
      </c>
      <c r="I6" s="43">
        <v>4.2699999999999996</v>
      </c>
      <c r="J6" s="43">
        <v>4.2300000000000004</v>
      </c>
      <c r="K6" s="43">
        <v>4.205000000000001</v>
      </c>
      <c r="L6" s="42">
        <v>4.2</v>
      </c>
      <c r="M6" s="44">
        <f t="shared" si="0"/>
        <v>4.1989437399865706</v>
      </c>
      <c r="N6" s="44">
        <f t="shared" si="1"/>
        <v>0.12399999999999967</v>
      </c>
      <c r="O6" s="5">
        <v>4</v>
      </c>
      <c r="P6" s="6">
        <v>4.4000000000000004</v>
      </c>
      <c r="Q6" s="48">
        <f t="shared" si="2"/>
        <v>99.501036492572752</v>
      </c>
    </row>
    <row r="7" spans="1:18" ht="15.9" customHeight="1" x14ac:dyDescent="0.3">
      <c r="A7" s="168">
        <v>9</v>
      </c>
      <c r="B7" s="43">
        <v>4.2289999999999992</v>
      </c>
      <c r="C7" s="43">
        <v>4.1904999999999992</v>
      </c>
      <c r="D7" s="44">
        <v>4.1582352941176479</v>
      </c>
      <c r="E7" s="44">
        <v>4.125</v>
      </c>
      <c r="F7" s="43">
        <v>4.2000000000000011</v>
      </c>
      <c r="G7" s="43">
        <v>4.1811052631578951</v>
      </c>
      <c r="H7" s="43">
        <v>4.1859999999999999</v>
      </c>
      <c r="I7" s="43">
        <v>4.28</v>
      </c>
      <c r="J7" s="43">
        <v>4.2</v>
      </c>
      <c r="K7" s="43">
        <v>4.1900000000000004</v>
      </c>
      <c r="L7" s="42">
        <v>4.2</v>
      </c>
      <c r="M7" s="44">
        <f t="shared" si="0"/>
        <v>4.1939840557275545</v>
      </c>
      <c r="N7" s="44">
        <f t="shared" si="1"/>
        <v>0.15500000000000025</v>
      </c>
      <c r="O7" s="5">
        <v>4</v>
      </c>
      <c r="P7" s="6">
        <v>4.4000000000000004</v>
      </c>
      <c r="Q7" s="48">
        <f t="shared" si="2"/>
        <v>99.38350842956288</v>
      </c>
    </row>
    <row r="8" spans="1:18" ht="15.9" customHeight="1" x14ac:dyDescent="0.3">
      <c r="A8" s="168">
        <v>10</v>
      </c>
      <c r="B8" s="43">
        <v>4.2222727272727276</v>
      </c>
      <c r="C8" s="43">
        <v>4.196236559139785</v>
      </c>
      <c r="D8" s="44">
        <v>4.1504545454545445</v>
      </c>
      <c r="E8" s="44">
        <v>4.1150000000000002</v>
      </c>
      <c r="F8" s="43">
        <v>4.1363636363636358</v>
      </c>
      <c r="G8" s="43">
        <v>4.1622222222222227</v>
      </c>
      <c r="H8" s="43">
        <v>4.194</v>
      </c>
      <c r="I8" s="43">
        <v>4.25</v>
      </c>
      <c r="J8" s="43">
        <v>4.25</v>
      </c>
      <c r="K8" s="43">
        <v>4.2000000000000011</v>
      </c>
      <c r="L8" s="42">
        <v>4.2</v>
      </c>
      <c r="M8" s="44">
        <f t="shared" si="0"/>
        <v>4.1876549690452922</v>
      </c>
      <c r="N8" s="44">
        <f t="shared" si="1"/>
        <v>0.13499999999999979</v>
      </c>
      <c r="O8" s="5">
        <v>4</v>
      </c>
      <c r="P8" s="6">
        <v>4.4000000000000004</v>
      </c>
      <c r="Q8" s="48">
        <f t="shared" si="2"/>
        <v>99.233530072163319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42">
        <v>4.2</v>
      </c>
      <c r="M9" s="44"/>
      <c r="N9" s="44">
        <f t="shared" si="1"/>
        <v>0</v>
      </c>
      <c r="O9" s="5">
        <v>4</v>
      </c>
      <c r="P9" s="6">
        <v>4.4000000000000004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42">
        <v>4.2</v>
      </c>
      <c r="M10" s="44"/>
      <c r="N10" s="44">
        <f t="shared" si="1"/>
        <v>0</v>
      </c>
      <c r="O10" s="5">
        <v>4</v>
      </c>
      <c r="P10" s="6">
        <v>4.4000000000000004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81"/>
      <c r="I11" s="43"/>
      <c r="J11" s="43"/>
      <c r="K11" s="43"/>
      <c r="L11" s="42">
        <v>4.2</v>
      </c>
      <c r="M11" s="44"/>
      <c r="N11" s="44">
        <f t="shared" si="1"/>
        <v>0</v>
      </c>
      <c r="O11" s="5">
        <v>4</v>
      </c>
      <c r="P11" s="6">
        <v>4.4000000000000004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81"/>
      <c r="I12" s="43"/>
      <c r="J12" s="43"/>
      <c r="K12" s="43"/>
      <c r="L12" s="42">
        <v>4.2</v>
      </c>
      <c r="M12" s="44"/>
      <c r="N12" s="44">
        <f t="shared" si="1"/>
        <v>0</v>
      </c>
      <c r="O12" s="5">
        <v>4</v>
      </c>
      <c r="P12" s="6">
        <v>4.4000000000000004</v>
      </c>
      <c r="Q12" s="48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4.2</v>
      </c>
      <c r="M13" s="44"/>
      <c r="N13" s="44">
        <f t="shared" si="1"/>
        <v>0</v>
      </c>
      <c r="O13" s="5">
        <v>4</v>
      </c>
      <c r="P13" s="6">
        <v>4.4000000000000004</v>
      </c>
      <c r="Q13" s="48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4.2</v>
      </c>
      <c r="M14" s="44"/>
      <c r="N14" s="44">
        <f t="shared" si="1"/>
        <v>0</v>
      </c>
      <c r="O14" s="5">
        <v>4</v>
      </c>
      <c r="P14" s="6">
        <v>4.4000000000000004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4.2</v>
      </c>
      <c r="M15" s="44"/>
      <c r="N15" s="44">
        <f t="shared" si="1"/>
        <v>0</v>
      </c>
      <c r="O15" s="5">
        <v>4</v>
      </c>
      <c r="P15" s="6">
        <v>4.4000000000000004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42">
        <v>4.2</v>
      </c>
      <c r="M16" s="44"/>
      <c r="N16" s="44">
        <f t="shared" si="1"/>
        <v>0</v>
      </c>
      <c r="O16" s="5">
        <v>4</v>
      </c>
      <c r="P16" s="6">
        <v>4.4000000000000004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4.2</v>
      </c>
      <c r="M17" s="44"/>
      <c r="N17" s="44">
        <f t="shared" si="1"/>
        <v>0</v>
      </c>
      <c r="O17" s="5">
        <v>4</v>
      </c>
      <c r="P17" s="6">
        <v>4.4000000000000004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4.2</v>
      </c>
      <c r="M18" s="44"/>
      <c r="N18" s="44">
        <f>MAX(B18:K18)-MIN(B18:K18)</f>
        <v>0</v>
      </c>
      <c r="O18" s="5">
        <v>4</v>
      </c>
      <c r="P18" s="6">
        <v>4.4000000000000004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4.2</v>
      </c>
      <c r="M19" s="44"/>
      <c r="N19" s="44">
        <f>MAX(B19:K19)-MIN(B19:K19)</f>
        <v>0</v>
      </c>
      <c r="O19" s="5">
        <v>4</v>
      </c>
      <c r="P19" s="6">
        <v>4.4000000000000004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4.2</v>
      </c>
      <c r="M20" s="44"/>
      <c r="N20" s="44">
        <f>MAX(B20:K20)-MIN(B20:K20)</f>
        <v>0</v>
      </c>
      <c r="O20" s="5">
        <v>4</v>
      </c>
      <c r="P20" s="6">
        <v>4.4000000000000004</v>
      </c>
      <c r="Q20" s="48">
        <f>M20/M$3*100</f>
        <v>0</v>
      </c>
      <c r="R20" s="7"/>
    </row>
    <row r="21" spans="1:18" ht="18.600000000000001" x14ac:dyDescent="0.2">
      <c r="L21" s="42">
        <v>4.2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0"/>
  <sheetViews>
    <sheetView zoomScale="80" zoomScaleNormal="80" workbookViewId="0">
      <selection activeCell="N52" sqref="N52"/>
    </sheetView>
  </sheetViews>
  <sheetFormatPr defaultRowHeight="13.2" x14ac:dyDescent="0.2"/>
  <cols>
    <col min="1" max="1" width="3.77734375" customWidth="1"/>
    <col min="2" max="2" width="7.88671875" customWidth="1"/>
    <col min="3" max="3" width="10.44140625" bestFit="1" customWidth="1"/>
    <col min="4" max="4" width="8.6640625" customWidth="1"/>
    <col min="5" max="5" width="8.77734375" customWidth="1"/>
    <col min="6" max="6" width="9.44140625" customWidth="1"/>
    <col min="7" max="8" width="8.664062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77734375" customWidth="1"/>
    <col min="15" max="15" width="3.109375" customWidth="1"/>
    <col min="16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62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2.06</v>
      </c>
      <c r="F3" s="172"/>
      <c r="G3" s="171"/>
      <c r="H3" s="171"/>
      <c r="I3" s="171"/>
      <c r="J3" s="171">
        <v>2</v>
      </c>
      <c r="K3" s="171"/>
      <c r="L3" s="42">
        <v>2</v>
      </c>
      <c r="M3" s="44">
        <f t="shared" ref="M3:M8" si="0">AVERAGE(B3:K3)</f>
        <v>2.0300000000000002</v>
      </c>
      <c r="N3" s="44">
        <f t="shared" ref="N3:N17" si="1">MAX(B3:K3)-MIN(B3:K3)</f>
        <v>6.0000000000000053E-2</v>
      </c>
      <c r="O3" s="84">
        <v>1.7</v>
      </c>
      <c r="P3" s="85">
        <v>2.2999999999999998</v>
      </c>
      <c r="Q3" s="49">
        <f>M3/M3*100</f>
        <v>100</v>
      </c>
    </row>
    <row r="4" spans="1:18" ht="15.9" customHeight="1" x14ac:dyDescent="0.3">
      <c r="A4" s="168">
        <v>6</v>
      </c>
      <c r="B4" s="43">
        <v>1.9755000000000003</v>
      </c>
      <c r="C4" s="43">
        <v>1.9477922077922081</v>
      </c>
      <c r="D4" s="44">
        <v>1.95</v>
      </c>
      <c r="E4" s="44">
        <v>2.0510000000000002</v>
      </c>
      <c r="F4" s="43">
        <v>1.9177777777777776</v>
      </c>
      <c r="G4" s="43">
        <v>2.02</v>
      </c>
      <c r="H4" s="43">
        <v>1.944</v>
      </c>
      <c r="I4" s="43">
        <v>2.0499999999999998</v>
      </c>
      <c r="J4" s="43">
        <v>1.9477922077922081</v>
      </c>
      <c r="K4" s="43">
        <v>1.9833333333333332</v>
      </c>
      <c r="L4" s="42">
        <v>2</v>
      </c>
      <c r="M4" s="44">
        <f t="shared" si="0"/>
        <v>1.9787195526695531</v>
      </c>
      <c r="N4" s="44">
        <f t="shared" si="1"/>
        <v>0.13322222222222257</v>
      </c>
      <c r="O4" s="84">
        <v>1.7</v>
      </c>
      <c r="P4" s="85">
        <v>2.2999999999999998</v>
      </c>
      <c r="Q4" s="48">
        <f>M4/M$3*100</f>
        <v>97.473869589633139</v>
      </c>
    </row>
    <row r="5" spans="1:18" ht="15.9" customHeight="1" x14ac:dyDescent="0.3">
      <c r="A5" s="168">
        <v>7</v>
      </c>
      <c r="B5" s="43">
        <v>1.9759999999999995</v>
      </c>
      <c r="C5" s="43">
        <v>1.9441176470588233</v>
      </c>
      <c r="D5" s="44">
        <v>1.9847058823529404</v>
      </c>
      <c r="E5" s="44">
        <v>2.0409999999999999</v>
      </c>
      <c r="F5" s="43">
        <v>1.9662499999999996</v>
      </c>
      <c r="G5" s="43">
        <v>2.0316666666666667</v>
      </c>
      <c r="H5" s="43">
        <v>1.944</v>
      </c>
      <c r="I5" s="43">
        <v>2.08</v>
      </c>
      <c r="J5" s="43">
        <v>2</v>
      </c>
      <c r="K5" s="43">
        <v>1.8631578947368417</v>
      </c>
      <c r="L5" s="42">
        <v>2</v>
      </c>
      <c r="M5" s="44">
        <f t="shared" si="0"/>
        <v>1.9830898090815272</v>
      </c>
      <c r="N5" s="44">
        <f t="shared" si="1"/>
        <v>0.21684210526315839</v>
      </c>
      <c r="O5" s="84">
        <v>1.7</v>
      </c>
      <c r="P5" s="85">
        <v>2.2999999999999998</v>
      </c>
      <c r="Q5" s="48">
        <f t="shared" ref="Q5:Q17" si="2">M5/M$3*100</f>
        <v>97.689153156725467</v>
      </c>
    </row>
    <row r="6" spans="1:18" ht="15.9" customHeight="1" x14ac:dyDescent="0.3">
      <c r="A6" s="168">
        <v>8</v>
      </c>
      <c r="B6" s="43">
        <v>1.9842857142857133</v>
      </c>
      <c r="C6" s="43">
        <v>1.9673333333333332</v>
      </c>
      <c r="D6" s="44">
        <v>1.9694736842105265</v>
      </c>
      <c r="E6" s="44">
        <v>2.044</v>
      </c>
      <c r="F6" s="43">
        <v>1.9104999999999994</v>
      </c>
      <c r="G6" s="43">
        <v>2.0253846153846151</v>
      </c>
      <c r="H6" s="43">
        <v>1.9530000000000001</v>
      </c>
      <c r="I6" s="43">
        <v>2.09</v>
      </c>
      <c r="J6" s="43">
        <v>2</v>
      </c>
      <c r="K6" s="43">
        <v>1.8249999999999997</v>
      </c>
      <c r="L6" s="42">
        <v>2</v>
      </c>
      <c r="M6" s="44">
        <f t="shared" si="0"/>
        <v>1.9768977347214185</v>
      </c>
      <c r="N6" s="44">
        <f t="shared" si="1"/>
        <v>0.26500000000000012</v>
      </c>
      <c r="O6" s="84">
        <v>1.7</v>
      </c>
      <c r="P6" s="85">
        <v>2.2999999999999998</v>
      </c>
      <c r="Q6" s="48">
        <f t="shared" si="2"/>
        <v>97.384124863124057</v>
      </c>
    </row>
    <row r="7" spans="1:18" ht="15.9" customHeight="1" x14ac:dyDescent="0.3">
      <c r="A7" s="168">
        <v>9</v>
      </c>
      <c r="B7" s="43">
        <v>1.9924999999999993</v>
      </c>
      <c r="C7" s="43">
        <v>1.9629411764705877</v>
      </c>
      <c r="D7" s="44">
        <v>1.9421428571428569</v>
      </c>
      <c r="E7" s="44">
        <v>2.0310000000000001</v>
      </c>
      <c r="F7" s="43">
        <v>1.8980000000000001</v>
      </c>
      <c r="G7" s="43">
        <v>2.0075789473684211</v>
      </c>
      <c r="H7" s="43">
        <v>1.9430000000000001</v>
      </c>
      <c r="I7" s="43">
        <v>2.09</v>
      </c>
      <c r="J7" s="43">
        <v>2</v>
      </c>
      <c r="K7" s="43">
        <v>1.8529411764705881</v>
      </c>
      <c r="L7" s="42">
        <v>2</v>
      </c>
      <c r="M7" s="44">
        <f t="shared" si="0"/>
        <v>1.9720104157452449</v>
      </c>
      <c r="N7" s="44">
        <f t="shared" si="1"/>
        <v>0.23705882352941177</v>
      </c>
      <c r="O7" s="84">
        <v>1.7</v>
      </c>
      <c r="P7" s="85">
        <v>2.2999999999999998</v>
      </c>
      <c r="Q7" s="48">
        <f t="shared" si="2"/>
        <v>97.143370233755903</v>
      </c>
    </row>
    <row r="8" spans="1:18" ht="15.9" customHeight="1" x14ac:dyDescent="0.3">
      <c r="A8" s="168">
        <v>10</v>
      </c>
      <c r="B8" s="43">
        <v>1.9922727272727272</v>
      </c>
      <c r="C8" s="43">
        <v>1.9594871794871795</v>
      </c>
      <c r="D8" s="44">
        <v>1.8788888888888888</v>
      </c>
      <c r="E8" s="44">
        <v>2.032</v>
      </c>
      <c r="F8" s="43">
        <v>1.9177272727272727</v>
      </c>
      <c r="G8" s="43">
        <v>2.0022592592592594</v>
      </c>
      <c r="H8" s="43">
        <v>1.996</v>
      </c>
      <c r="I8" s="43">
        <v>2.09</v>
      </c>
      <c r="J8" s="43">
        <v>2.02</v>
      </c>
      <c r="K8" s="43">
        <v>1.8941176470588237</v>
      </c>
      <c r="L8" s="42">
        <v>2</v>
      </c>
      <c r="M8" s="44">
        <f t="shared" si="0"/>
        <v>1.9782752974694151</v>
      </c>
      <c r="N8" s="44">
        <f t="shared" si="1"/>
        <v>0.21111111111111103</v>
      </c>
      <c r="O8" s="84">
        <v>1.7</v>
      </c>
      <c r="P8" s="85">
        <v>2.2999999999999998</v>
      </c>
      <c r="Q8" s="48">
        <f t="shared" si="2"/>
        <v>97.451985097015509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42">
        <v>2</v>
      </c>
      <c r="M9" s="44"/>
      <c r="N9" s="44">
        <f t="shared" si="1"/>
        <v>0</v>
      </c>
      <c r="O9" s="84">
        <v>1.7</v>
      </c>
      <c r="P9" s="85">
        <v>2.2999999999999998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42">
        <v>2</v>
      </c>
      <c r="M10" s="44"/>
      <c r="N10" s="44">
        <f t="shared" si="1"/>
        <v>0</v>
      </c>
      <c r="O10" s="84">
        <v>1.7</v>
      </c>
      <c r="P10" s="85">
        <v>2.2999999999999998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43"/>
      <c r="I11" s="43"/>
      <c r="J11" s="43"/>
      <c r="K11" s="43"/>
      <c r="L11" s="42">
        <v>2</v>
      </c>
      <c r="M11" s="44"/>
      <c r="N11" s="44">
        <f t="shared" si="1"/>
        <v>0</v>
      </c>
      <c r="O11" s="84">
        <v>1.7</v>
      </c>
      <c r="P11" s="85">
        <v>2.2999999999999998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43"/>
      <c r="I12" s="43"/>
      <c r="J12" s="43"/>
      <c r="K12" s="43"/>
      <c r="L12" s="42">
        <v>2</v>
      </c>
      <c r="M12" s="44"/>
      <c r="N12" s="44">
        <f t="shared" si="1"/>
        <v>0</v>
      </c>
      <c r="O12" s="84">
        <v>1.7</v>
      </c>
      <c r="P12" s="85">
        <v>2.2999999999999998</v>
      </c>
      <c r="Q12" s="48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2</v>
      </c>
      <c r="M13" s="44"/>
      <c r="N13" s="44">
        <f t="shared" si="1"/>
        <v>0</v>
      </c>
      <c r="O13" s="84">
        <v>1.7</v>
      </c>
      <c r="P13" s="85">
        <v>2.2999999999999998</v>
      </c>
      <c r="Q13" s="48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2</v>
      </c>
      <c r="M14" s="44"/>
      <c r="N14" s="44">
        <f t="shared" si="1"/>
        <v>0</v>
      </c>
      <c r="O14" s="84">
        <v>1.7</v>
      </c>
      <c r="P14" s="85">
        <v>2.2999999999999998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2</v>
      </c>
      <c r="M15" s="44"/>
      <c r="N15" s="44">
        <f t="shared" si="1"/>
        <v>0</v>
      </c>
      <c r="O15" s="84">
        <v>1.7</v>
      </c>
      <c r="P15" s="85">
        <v>2.2999999999999998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42">
        <v>2</v>
      </c>
      <c r="M16" s="44"/>
      <c r="N16" s="44">
        <f t="shared" si="1"/>
        <v>0</v>
      </c>
      <c r="O16" s="84">
        <v>1.7</v>
      </c>
      <c r="P16" s="85">
        <v>2.2999999999999998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2</v>
      </c>
      <c r="M17" s="44"/>
      <c r="N17" s="44">
        <f t="shared" si="1"/>
        <v>0</v>
      </c>
      <c r="O17" s="84">
        <v>1.7</v>
      </c>
      <c r="P17" s="85">
        <v>2.2999999999999998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2</v>
      </c>
      <c r="M18" s="44"/>
      <c r="N18" s="44">
        <f>MAX(B18:K18)-MIN(B18:K18)</f>
        <v>0</v>
      </c>
      <c r="O18" s="84">
        <v>1.7</v>
      </c>
      <c r="P18" s="85">
        <v>2.2999999999999998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2</v>
      </c>
      <c r="M19" s="44"/>
      <c r="N19" s="44">
        <f>MAX(B19:K19)-MIN(B19:K19)</f>
        <v>0</v>
      </c>
      <c r="O19" s="84">
        <v>1.7</v>
      </c>
      <c r="P19" s="85">
        <v>2.2999999999999998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2</v>
      </c>
      <c r="M20" s="44"/>
      <c r="N20" s="44">
        <f>MAX(B20:K20)-MIN(B20:K20)</f>
        <v>0</v>
      </c>
      <c r="O20" s="84">
        <v>1.7</v>
      </c>
      <c r="P20" s="85">
        <v>2.2999999999999998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0.21875" customWidth="1"/>
    <col min="3" max="3" width="12" bestFit="1" customWidth="1"/>
    <col min="4" max="4" width="9.77734375" customWidth="1"/>
    <col min="5" max="5" width="10.44140625" customWidth="1"/>
    <col min="6" max="6" width="9.44140625" customWidth="1"/>
    <col min="7" max="7" width="10.21875" customWidth="1"/>
    <col min="8" max="8" width="9.88671875" customWidth="1"/>
    <col min="9" max="9" width="10.6640625" customWidth="1"/>
    <col min="10" max="10" width="9.88671875" customWidth="1"/>
    <col min="11" max="11" width="10.44140625" customWidth="1"/>
    <col min="12" max="12" width="8.33203125" style="2" customWidth="1"/>
    <col min="13" max="13" width="9.88671875" style="2" customWidth="1"/>
    <col min="14" max="14" width="10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20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82"/>
      <c r="C3" s="182"/>
      <c r="D3" s="182"/>
      <c r="E3" s="182">
        <v>1.9119999999999999</v>
      </c>
      <c r="F3" s="183"/>
      <c r="G3" s="182"/>
      <c r="H3" s="182"/>
      <c r="I3" s="182"/>
      <c r="J3" s="182">
        <v>1.91</v>
      </c>
      <c r="K3" s="182"/>
      <c r="L3" s="43">
        <v>1.93</v>
      </c>
      <c r="M3" s="46">
        <f t="shared" ref="M3:M8" si="0">AVERAGE(B3:K3)</f>
        <v>1.911</v>
      </c>
      <c r="N3" s="46">
        <f t="shared" ref="N3:N20" si="1">MAX(B3:K3)-MIN(B3:K3)</f>
        <v>2.0000000000000018E-3</v>
      </c>
      <c r="O3" s="17">
        <v>1.73</v>
      </c>
      <c r="P3" s="18">
        <v>2.13</v>
      </c>
      <c r="Q3" s="48">
        <f>M3/M3*100</f>
        <v>100</v>
      </c>
    </row>
    <row r="4" spans="1:18" ht="15.9" customHeight="1" x14ac:dyDescent="0.3">
      <c r="A4" s="168">
        <v>6</v>
      </c>
      <c r="B4" s="45">
        <v>1.9255000000000002</v>
      </c>
      <c r="C4" s="45">
        <v>1.9275949367088601</v>
      </c>
      <c r="D4" s="46">
        <v>1.9094117647058824</v>
      </c>
      <c r="E4" s="46">
        <v>1.885</v>
      </c>
      <c r="F4" s="45">
        <v>1.9261111111111111</v>
      </c>
      <c r="G4" s="45">
        <v>1.91</v>
      </c>
      <c r="H4" s="45">
        <v>1.861</v>
      </c>
      <c r="I4" s="45">
        <v>1.9</v>
      </c>
      <c r="J4" s="45">
        <v>1.9275949367088601</v>
      </c>
      <c r="K4" s="45">
        <v>1.9582222222222221</v>
      </c>
      <c r="L4" s="43">
        <v>1.93</v>
      </c>
      <c r="M4" s="46">
        <f t="shared" si="0"/>
        <v>1.9130434971456936</v>
      </c>
      <c r="N4" s="46">
        <f t="shared" si="1"/>
        <v>9.7222222222222099E-2</v>
      </c>
      <c r="O4" s="17">
        <v>1.73</v>
      </c>
      <c r="P4" s="18">
        <v>2.13</v>
      </c>
      <c r="Q4" s="48">
        <f>M4/M$3*100</f>
        <v>100.10693339328589</v>
      </c>
    </row>
    <row r="5" spans="1:18" ht="15.9" customHeight="1" x14ac:dyDescent="0.3">
      <c r="A5" s="168">
        <v>7</v>
      </c>
      <c r="B5" s="45">
        <v>1.9515000000000005</v>
      </c>
      <c r="C5" s="45">
        <v>1.9491304347826077</v>
      </c>
      <c r="D5" s="46">
        <v>1.9665999999999997</v>
      </c>
      <c r="E5" s="46">
        <v>1.9159999999999999</v>
      </c>
      <c r="F5" s="45">
        <v>1.9425000000000001</v>
      </c>
      <c r="G5" s="45">
        <v>1.9124999999999999</v>
      </c>
      <c r="H5" s="45">
        <v>1.883</v>
      </c>
      <c r="I5" s="45">
        <v>1.91</v>
      </c>
      <c r="J5" s="45">
        <v>1.89</v>
      </c>
      <c r="K5" s="45">
        <v>1.8771499999999999</v>
      </c>
      <c r="L5" s="43">
        <v>1.93</v>
      </c>
      <c r="M5" s="46">
        <f t="shared" si="0"/>
        <v>1.9198380434782609</v>
      </c>
      <c r="N5" s="46">
        <f t="shared" si="1"/>
        <v>8.9449999999999807E-2</v>
      </c>
      <c r="O5" s="17">
        <v>1.73</v>
      </c>
      <c r="P5" s="18">
        <v>2.13</v>
      </c>
      <c r="Q5" s="48">
        <f t="shared" ref="Q5:Q20" si="2">M5/M$3*100</f>
        <v>100.46248265192365</v>
      </c>
    </row>
    <row r="6" spans="1:18" ht="15.9" customHeight="1" x14ac:dyDescent="0.3">
      <c r="A6" s="168">
        <v>8</v>
      </c>
      <c r="B6" s="45">
        <v>1.9357142857142859</v>
      </c>
      <c r="C6" s="45">
        <v>1.9436363636363636</v>
      </c>
      <c r="D6" s="46">
        <v>1.9611499999999995</v>
      </c>
      <c r="E6" s="46">
        <v>1.9140000000000001</v>
      </c>
      <c r="F6" s="45">
        <v>1.948</v>
      </c>
      <c r="G6" s="45">
        <v>1.9177500000000001</v>
      </c>
      <c r="H6" s="45">
        <v>1.8779999999999999</v>
      </c>
      <c r="I6" s="45">
        <v>1.92</v>
      </c>
      <c r="J6" s="45">
        <v>1.88</v>
      </c>
      <c r="K6" s="45">
        <v>1.8115500000000004</v>
      </c>
      <c r="L6" s="43">
        <v>1.93</v>
      </c>
      <c r="M6" s="46">
        <f t="shared" si="0"/>
        <v>1.910980064935065</v>
      </c>
      <c r="N6" s="46">
        <f t="shared" si="1"/>
        <v>0.14959999999999907</v>
      </c>
      <c r="O6" s="17">
        <v>1.73</v>
      </c>
      <c r="P6" s="18">
        <v>2.13</v>
      </c>
      <c r="Q6" s="48">
        <f t="shared" si="2"/>
        <v>99.99895682548744</v>
      </c>
    </row>
    <row r="7" spans="1:18" ht="15.9" customHeight="1" x14ac:dyDescent="0.3">
      <c r="A7" s="168">
        <v>9</v>
      </c>
      <c r="B7" s="45">
        <v>1.9369999999999998</v>
      </c>
      <c r="C7" s="45">
        <v>1.87046511627907</v>
      </c>
      <c r="D7" s="46">
        <v>1.9503333333333335</v>
      </c>
      <c r="E7" s="46">
        <v>1.863</v>
      </c>
      <c r="F7" s="45">
        <v>1.94</v>
      </c>
      <c r="G7" s="45">
        <v>1.8946363636363635</v>
      </c>
      <c r="H7" s="45">
        <v>1.8280000000000001</v>
      </c>
      <c r="I7" s="45">
        <v>1.93</v>
      </c>
      <c r="J7" s="45">
        <v>1.87</v>
      </c>
      <c r="K7" s="45">
        <v>1.9285500000000002</v>
      </c>
      <c r="L7" s="43">
        <v>1.93</v>
      </c>
      <c r="M7" s="46">
        <f t="shared" si="0"/>
        <v>1.9011984813248766</v>
      </c>
      <c r="N7" s="46">
        <f t="shared" si="1"/>
        <v>0.1223333333333334</v>
      </c>
      <c r="O7" s="17">
        <v>1.73</v>
      </c>
      <c r="P7" s="18">
        <v>2.13</v>
      </c>
      <c r="Q7" s="48">
        <f t="shared" si="2"/>
        <v>99.487100017000344</v>
      </c>
    </row>
    <row r="8" spans="1:18" ht="15.9" customHeight="1" x14ac:dyDescent="0.3">
      <c r="A8" s="168">
        <v>10</v>
      </c>
      <c r="B8" s="45">
        <v>1.9404545454545501</v>
      </c>
      <c r="C8" s="45">
        <v>1.935652173913043</v>
      </c>
      <c r="D8" s="46">
        <v>1.9443500000000005</v>
      </c>
      <c r="E8" s="46">
        <v>1.83</v>
      </c>
      <c r="F8" s="45">
        <v>1.8922727272727273</v>
      </c>
      <c r="G8" s="45">
        <v>1.8899629629629628</v>
      </c>
      <c r="H8" s="45">
        <v>1.8759999999999999</v>
      </c>
      <c r="I8" s="45">
        <v>1.9</v>
      </c>
      <c r="J8" s="45">
        <v>1.88</v>
      </c>
      <c r="K8" s="45">
        <v>1.8902631578947371</v>
      </c>
      <c r="L8" s="43">
        <v>1.93</v>
      </c>
      <c r="M8" s="46">
        <f t="shared" si="0"/>
        <v>1.8978955567498019</v>
      </c>
      <c r="N8" s="46">
        <f t="shared" si="1"/>
        <v>0.1143500000000004</v>
      </c>
      <c r="O8" s="17">
        <v>1.73</v>
      </c>
      <c r="P8" s="18">
        <v>2.13</v>
      </c>
      <c r="Q8" s="48">
        <f t="shared" si="2"/>
        <v>99.314262519612868</v>
      </c>
    </row>
    <row r="9" spans="1:18" ht="15.9" customHeight="1" x14ac:dyDescent="0.3">
      <c r="A9" s="168">
        <v>11</v>
      </c>
      <c r="B9" s="45"/>
      <c r="C9" s="45"/>
      <c r="D9" s="46"/>
      <c r="E9" s="46"/>
      <c r="F9" s="45"/>
      <c r="G9" s="45"/>
      <c r="H9" s="45"/>
      <c r="I9" s="45"/>
      <c r="J9" s="45"/>
      <c r="K9" s="45"/>
      <c r="L9" s="43">
        <v>1.93</v>
      </c>
      <c r="M9" s="46"/>
      <c r="N9" s="46">
        <f t="shared" si="1"/>
        <v>0</v>
      </c>
      <c r="O9" s="17">
        <v>1.73</v>
      </c>
      <c r="P9" s="18">
        <v>2.13</v>
      </c>
      <c r="Q9" s="48">
        <f t="shared" si="2"/>
        <v>0</v>
      </c>
    </row>
    <row r="10" spans="1:18" ht="15.9" customHeight="1" x14ac:dyDescent="0.3">
      <c r="A10" s="168">
        <v>12</v>
      </c>
      <c r="B10" s="45"/>
      <c r="C10" s="45"/>
      <c r="D10" s="46"/>
      <c r="E10" s="46"/>
      <c r="F10" s="45"/>
      <c r="G10" s="45"/>
      <c r="H10" s="45"/>
      <c r="I10" s="45"/>
      <c r="J10" s="45"/>
      <c r="K10" s="45"/>
      <c r="L10" s="43">
        <v>1.93</v>
      </c>
      <c r="M10" s="46"/>
      <c r="N10" s="46">
        <f t="shared" si="1"/>
        <v>0</v>
      </c>
      <c r="O10" s="17">
        <v>1.73</v>
      </c>
      <c r="P10" s="18">
        <v>2.13</v>
      </c>
      <c r="Q10" s="48">
        <f t="shared" si="2"/>
        <v>0</v>
      </c>
    </row>
    <row r="11" spans="1:18" ht="15.9" customHeight="1" x14ac:dyDescent="0.3">
      <c r="A11" s="168">
        <v>1</v>
      </c>
      <c r="B11" s="45"/>
      <c r="C11" s="45"/>
      <c r="D11" s="46"/>
      <c r="E11" s="46"/>
      <c r="F11" s="45"/>
      <c r="G11" s="45"/>
      <c r="H11" s="45"/>
      <c r="I11" s="45"/>
      <c r="J11" s="45"/>
      <c r="K11" s="45"/>
      <c r="L11" s="43">
        <v>1.93</v>
      </c>
      <c r="M11" s="46"/>
      <c r="N11" s="46">
        <f t="shared" si="1"/>
        <v>0</v>
      </c>
      <c r="O11" s="17">
        <v>1.73</v>
      </c>
      <c r="P11" s="18">
        <v>2.13</v>
      </c>
      <c r="Q11" s="48">
        <f t="shared" si="2"/>
        <v>0</v>
      </c>
    </row>
    <row r="12" spans="1:18" ht="15.9" customHeight="1" x14ac:dyDescent="0.3">
      <c r="A12" s="168">
        <v>2</v>
      </c>
      <c r="B12" s="45"/>
      <c r="C12" s="45"/>
      <c r="D12" s="46"/>
      <c r="E12" s="46"/>
      <c r="F12" s="45"/>
      <c r="G12" s="45"/>
      <c r="H12" s="45"/>
      <c r="I12" s="45"/>
      <c r="J12" s="45"/>
      <c r="K12" s="45"/>
      <c r="L12" s="43">
        <v>1.93</v>
      </c>
      <c r="M12" s="46"/>
      <c r="N12" s="46">
        <f t="shared" si="1"/>
        <v>0</v>
      </c>
      <c r="O12" s="17">
        <v>1.73</v>
      </c>
      <c r="P12" s="18">
        <v>2.13</v>
      </c>
      <c r="Q12" s="48">
        <f t="shared" si="2"/>
        <v>0</v>
      </c>
    </row>
    <row r="13" spans="1:18" ht="15.9" customHeight="1" x14ac:dyDescent="0.3">
      <c r="A13" s="168">
        <v>3</v>
      </c>
      <c r="B13" s="45"/>
      <c r="C13" s="45"/>
      <c r="D13" s="46"/>
      <c r="E13" s="46"/>
      <c r="F13" s="45"/>
      <c r="G13" s="45"/>
      <c r="H13" s="45"/>
      <c r="I13" s="45"/>
      <c r="J13" s="45"/>
      <c r="K13" s="45"/>
      <c r="L13" s="43">
        <v>1.93</v>
      </c>
      <c r="M13" s="46"/>
      <c r="N13" s="46">
        <f t="shared" si="1"/>
        <v>0</v>
      </c>
      <c r="O13" s="17">
        <v>1.73</v>
      </c>
      <c r="P13" s="18">
        <v>2.13</v>
      </c>
      <c r="Q13" s="48">
        <f t="shared" si="2"/>
        <v>0</v>
      </c>
    </row>
    <row r="14" spans="1:18" ht="15.9" customHeight="1" x14ac:dyDescent="0.3">
      <c r="A14" s="168">
        <v>4</v>
      </c>
      <c r="B14" s="45"/>
      <c r="C14" s="45"/>
      <c r="D14" s="46"/>
      <c r="E14" s="46"/>
      <c r="F14" s="45"/>
      <c r="G14" s="87"/>
      <c r="H14" s="45"/>
      <c r="I14" s="45"/>
      <c r="J14" s="45"/>
      <c r="K14" s="45"/>
      <c r="L14" s="43">
        <v>1.93</v>
      </c>
      <c r="M14" s="46"/>
      <c r="N14" s="46">
        <f t="shared" si="1"/>
        <v>0</v>
      </c>
      <c r="O14" s="17">
        <v>1.73</v>
      </c>
      <c r="P14" s="18">
        <v>2.13</v>
      </c>
      <c r="Q14" s="48">
        <f t="shared" si="2"/>
        <v>0</v>
      </c>
    </row>
    <row r="15" spans="1:18" ht="15.9" customHeight="1" x14ac:dyDescent="0.3">
      <c r="A15" s="168">
        <v>5</v>
      </c>
      <c r="B15" s="45"/>
      <c r="C15" s="45"/>
      <c r="D15" s="46"/>
      <c r="E15" s="46"/>
      <c r="F15" s="45"/>
      <c r="G15" s="45"/>
      <c r="H15" s="45"/>
      <c r="I15" s="45"/>
      <c r="J15" s="45"/>
      <c r="K15" s="45"/>
      <c r="L15" s="43">
        <v>1.93</v>
      </c>
      <c r="M15" s="46"/>
      <c r="N15" s="46">
        <f t="shared" si="1"/>
        <v>0</v>
      </c>
      <c r="O15" s="17">
        <v>1.73</v>
      </c>
      <c r="P15" s="18">
        <v>2.13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80"/>
      <c r="C16" s="45"/>
      <c r="D16" s="46"/>
      <c r="E16" s="46"/>
      <c r="F16" s="45"/>
      <c r="G16" s="45"/>
      <c r="H16" s="45"/>
      <c r="I16" s="45"/>
      <c r="J16" s="45"/>
      <c r="K16" s="45"/>
      <c r="L16" s="43">
        <v>1.93</v>
      </c>
      <c r="M16" s="46"/>
      <c r="N16" s="46">
        <f t="shared" si="1"/>
        <v>0</v>
      </c>
      <c r="O16" s="17">
        <v>1.73</v>
      </c>
      <c r="P16" s="18">
        <v>2.13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80"/>
      <c r="C17" s="45"/>
      <c r="D17" s="46"/>
      <c r="E17" s="46"/>
      <c r="F17" s="45"/>
      <c r="G17" s="45"/>
      <c r="H17" s="45"/>
      <c r="I17" s="45"/>
      <c r="J17" s="45"/>
      <c r="K17" s="45"/>
      <c r="L17" s="43">
        <v>1.93</v>
      </c>
      <c r="M17" s="46"/>
      <c r="N17" s="46">
        <f t="shared" si="1"/>
        <v>0</v>
      </c>
      <c r="O17" s="17">
        <v>1.73</v>
      </c>
      <c r="P17" s="18">
        <v>2.13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3">
        <v>1.93</v>
      </c>
      <c r="M18" s="46"/>
      <c r="N18" s="46">
        <f t="shared" si="1"/>
        <v>0</v>
      </c>
      <c r="O18" s="17">
        <v>1.73</v>
      </c>
      <c r="P18" s="18">
        <v>2.13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3">
        <v>1.93</v>
      </c>
      <c r="M19" s="46"/>
      <c r="N19" s="46">
        <f t="shared" si="1"/>
        <v>0</v>
      </c>
      <c r="O19" s="17">
        <v>1.73</v>
      </c>
      <c r="P19" s="18">
        <v>2.13</v>
      </c>
      <c r="Q19" s="48">
        <f t="shared" si="2"/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3">
        <v>1.93</v>
      </c>
      <c r="M20" s="46"/>
      <c r="N20" s="46">
        <f t="shared" si="1"/>
        <v>0</v>
      </c>
      <c r="O20" s="17">
        <v>1.73</v>
      </c>
      <c r="P20" s="18">
        <v>2.13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8.33203125" customWidth="1"/>
    <col min="4" max="4" width="8.77734375" customWidth="1"/>
    <col min="5" max="5" width="9.21875" customWidth="1"/>
    <col min="6" max="6" width="9.44140625" customWidth="1"/>
    <col min="7" max="8" width="8.7773437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441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12</v>
      </c>
    </row>
    <row r="2" spans="1:18" ht="16.5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6.42</v>
      </c>
      <c r="F3" s="172"/>
      <c r="G3" s="171"/>
      <c r="H3" s="171"/>
      <c r="I3" s="171"/>
      <c r="J3" s="171">
        <v>6.33</v>
      </c>
      <c r="K3" s="171"/>
      <c r="L3" s="37">
        <v>6.3</v>
      </c>
      <c r="M3" s="44">
        <f t="shared" ref="M3:M8" si="0">AVERAGE(B3:K3)</f>
        <v>6.375</v>
      </c>
      <c r="N3" s="44">
        <f t="shared" ref="N3:N17" si="1">MAX(B3:K3)-MIN(B3:K3)</f>
        <v>8.9999999999999858E-2</v>
      </c>
      <c r="O3" s="29">
        <v>6</v>
      </c>
      <c r="P3" s="18">
        <v>6.6</v>
      </c>
      <c r="Q3" s="48">
        <f>M3/M3*100</f>
        <v>100</v>
      </c>
    </row>
    <row r="4" spans="1:18" ht="15.9" customHeight="1" x14ac:dyDescent="0.3">
      <c r="A4" s="168">
        <v>6</v>
      </c>
      <c r="B4" s="43">
        <v>6.2749999999999995</v>
      </c>
      <c r="C4" s="43">
        <v>6.3472368421052634</v>
      </c>
      <c r="D4" s="44">
        <v>6.2904761904761886</v>
      </c>
      <c r="E4" s="44">
        <v>6.3959999999999999</v>
      </c>
      <c r="F4" s="43">
        <v>6.3499999999999988</v>
      </c>
      <c r="G4" s="43">
        <v>6.33</v>
      </c>
      <c r="H4" s="43">
        <v>6.1150000000000002</v>
      </c>
      <c r="I4" s="43">
        <v>6.34</v>
      </c>
      <c r="J4" s="43">
        <v>6.3472368421052634</v>
      </c>
      <c r="K4" s="43">
        <v>6.3444444444444441</v>
      </c>
      <c r="L4" s="37">
        <v>6.3</v>
      </c>
      <c r="M4" s="44">
        <f t="shared" si="0"/>
        <v>6.3135394319131155</v>
      </c>
      <c r="N4" s="44">
        <f t="shared" si="1"/>
        <v>0.28099999999999969</v>
      </c>
      <c r="O4" s="29">
        <v>6</v>
      </c>
      <c r="P4" s="18">
        <v>6.6</v>
      </c>
      <c r="Q4" s="48">
        <f>M4/M$3*100</f>
        <v>99.035912657460628</v>
      </c>
    </row>
    <row r="5" spans="1:18" ht="15.9" customHeight="1" x14ac:dyDescent="0.3">
      <c r="A5" s="168">
        <v>7</v>
      </c>
      <c r="B5" s="43">
        <v>6.2749999999999995</v>
      </c>
      <c r="C5" s="43">
        <v>6.3502197802197831</v>
      </c>
      <c r="D5" s="44">
        <v>6.3347826086956527</v>
      </c>
      <c r="E5" s="44">
        <v>6.3710000000000004</v>
      </c>
      <c r="F5" s="43">
        <v>6.3249999999999984</v>
      </c>
      <c r="G5" s="43">
        <v>6.2725</v>
      </c>
      <c r="H5" s="43">
        <v>6.2480000000000002</v>
      </c>
      <c r="I5" s="43">
        <v>6.28</v>
      </c>
      <c r="J5" s="43">
        <v>6.33</v>
      </c>
      <c r="K5" s="43">
        <v>6.375</v>
      </c>
      <c r="L5" s="37">
        <v>6.3</v>
      </c>
      <c r="M5" s="44">
        <f t="shared" si="0"/>
        <v>6.3161502388915434</v>
      </c>
      <c r="N5" s="44">
        <f t="shared" si="1"/>
        <v>0.12699999999999978</v>
      </c>
      <c r="O5" s="29">
        <v>6</v>
      </c>
      <c r="P5" s="18">
        <v>6.6</v>
      </c>
      <c r="Q5" s="48">
        <f t="shared" ref="Q5:Q17" si="2">M5/M$3*100</f>
        <v>99.076866492416372</v>
      </c>
    </row>
    <row r="6" spans="1:18" ht="15.9" customHeight="1" x14ac:dyDescent="0.3">
      <c r="A6" s="168">
        <v>8</v>
      </c>
      <c r="B6" s="43">
        <v>6.2666666666666666</v>
      </c>
      <c r="C6" s="43">
        <v>6.3814942528735639</v>
      </c>
      <c r="D6" s="44">
        <v>6.3650000000000011</v>
      </c>
      <c r="E6" s="44">
        <v>6.35</v>
      </c>
      <c r="F6" s="43">
        <v>6.2899999999999991</v>
      </c>
      <c r="G6" s="43">
        <v>6.2715384615384613</v>
      </c>
      <c r="H6" s="43">
        <v>6.25</v>
      </c>
      <c r="I6" s="43">
        <v>6.24</v>
      </c>
      <c r="J6" s="43">
        <v>6.32</v>
      </c>
      <c r="K6" s="43">
        <v>6.3800000000000008</v>
      </c>
      <c r="L6" s="37">
        <v>6.3</v>
      </c>
      <c r="M6" s="44">
        <f t="shared" si="0"/>
        <v>6.3114699381078703</v>
      </c>
      <c r="N6" s="44">
        <f t="shared" si="1"/>
        <v>0.14149425287356365</v>
      </c>
      <c r="O6" s="29">
        <v>6</v>
      </c>
      <c r="P6" s="18">
        <v>6.6</v>
      </c>
      <c r="Q6" s="48">
        <f t="shared" si="2"/>
        <v>99.003450009535214</v>
      </c>
    </row>
    <row r="7" spans="1:18" ht="15.9" customHeight="1" x14ac:dyDescent="0.3">
      <c r="A7" s="168">
        <v>9</v>
      </c>
      <c r="B7" s="43">
        <v>6.2699999999999987</v>
      </c>
      <c r="C7" s="43">
        <v>6.3767469879518099</v>
      </c>
      <c r="D7" s="44">
        <v>6.3449999999999989</v>
      </c>
      <c r="E7" s="44">
        <v>6.306</v>
      </c>
      <c r="F7" s="43">
        <v>6.3150000000000004</v>
      </c>
      <c r="G7" s="43">
        <v>6.2657894736842108</v>
      </c>
      <c r="H7" s="43">
        <v>6.2089999999999996</v>
      </c>
      <c r="I7" s="43">
        <v>6.31</v>
      </c>
      <c r="J7" s="43">
        <v>6.29</v>
      </c>
      <c r="K7" s="43">
        <v>6.3349999999999991</v>
      </c>
      <c r="L7" s="37">
        <v>6.3</v>
      </c>
      <c r="M7" s="44">
        <f t="shared" si="0"/>
        <v>6.3022536461636021</v>
      </c>
      <c r="N7" s="44">
        <f t="shared" si="1"/>
        <v>0.16774698795181031</v>
      </c>
      <c r="O7" s="29">
        <v>6</v>
      </c>
      <c r="P7" s="18">
        <v>6.6</v>
      </c>
      <c r="Q7" s="48">
        <f t="shared" si="2"/>
        <v>98.858880724134934</v>
      </c>
    </row>
    <row r="8" spans="1:18" ht="15.9" customHeight="1" x14ac:dyDescent="0.3">
      <c r="A8" s="168">
        <v>10</v>
      </c>
      <c r="B8" s="43">
        <v>6.2681818181818185</v>
      </c>
      <c r="C8" s="43">
        <v>6.3667708333333364</v>
      </c>
      <c r="D8" s="44">
        <v>6.3083333333333336</v>
      </c>
      <c r="E8" s="44">
        <v>6.3490000000000002</v>
      </c>
      <c r="F8" s="43">
        <v>6.3090909090909086</v>
      </c>
      <c r="G8" s="43">
        <v>6.3118518518518512</v>
      </c>
      <c r="H8" s="43">
        <v>6.2729999999999997</v>
      </c>
      <c r="I8" s="43">
        <v>6.28</v>
      </c>
      <c r="J8" s="43">
        <v>6.31</v>
      </c>
      <c r="K8" s="43">
        <v>6.3850000000000007</v>
      </c>
      <c r="L8" s="37">
        <v>6.3</v>
      </c>
      <c r="M8" s="44">
        <f t="shared" si="0"/>
        <v>6.3161228745791238</v>
      </c>
      <c r="N8" s="44">
        <f t="shared" si="1"/>
        <v>0.11681818181818215</v>
      </c>
      <c r="O8" s="29">
        <v>6</v>
      </c>
      <c r="P8" s="18">
        <v>6.6</v>
      </c>
      <c r="Q8" s="48">
        <f t="shared" si="2"/>
        <v>99.076437248299982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37">
        <v>6.3</v>
      </c>
      <c r="M9" s="44"/>
      <c r="N9" s="44">
        <f t="shared" si="1"/>
        <v>0</v>
      </c>
      <c r="O9" s="29">
        <v>6</v>
      </c>
      <c r="P9" s="18">
        <v>6.6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37">
        <v>6.3</v>
      </c>
      <c r="M10" s="44"/>
      <c r="N10" s="44">
        <f t="shared" si="1"/>
        <v>0</v>
      </c>
      <c r="O10" s="29">
        <v>6</v>
      </c>
      <c r="P10" s="18">
        <v>6.6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43"/>
      <c r="I11" s="43"/>
      <c r="J11" s="43"/>
      <c r="K11" s="43"/>
      <c r="L11" s="37">
        <v>6.3</v>
      </c>
      <c r="M11" s="44"/>
      <c r="N11" s="44">
        <f t="shared" si="1"/>
        <v>0</v>
      </c>
      <c r="O11" s="29">
        <v>6</v>
      </c>
      <c r="P11" s="18">
        <v>6.6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43"/>
      <c r="I12" s="43"/>
      <c r="J12" s="43"/>
      <c r="K12" s="43"/>
      <c r="L12" s="37">
        <v>6.3</v>
      </c>
      <c r="M12" s="44"/>
      <c r="N12" s="44">
        <f t="shared" si="1"/>
        <v>0</v>
      </c>
      <c r="O12" s="29">
        <v>6</v>
      </c>
      <c r="P12" s="18">
        <v>6.6</v>
      </c>
      <c r="Q12" s="48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37">
        <v>6.3</v>
      </c>
      <c r="M13" s="44"/>
      <c r="N13" s="44">
        <f t="shared" si="1"/>
        <v>0</v>
      </c>
      <c r="O13" s="29">
        <v>6</v>
      </c>
      <c r="P13" s="18">
        <v>6.6</v>
      </c>
      <c r="Q13" s="48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37">
        <v>6.3</v>
      </c>
      <c r="M14" s="44"/>
      <c r="N14" s="44">
        <f t="shared" si="1"/>
        <v>0</v>
      </c>
      <c r="O14" s="29">
        <v>6</v>
      </c>
      <c r="P14" s="18">
        <v>6.6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37">
        <v>6.3</v>
      </c>
      <c r="M15" s="44"/>
      <c r="N15" s="44">
        <f t="shared" si="1"/>
        <v>0</v>
      </c>
      <c r="O15" s="29">
        <v>6</v>
      </c>
      <c r="P15" s="18">
        <v>6.6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37">
        <v>6.3</v>
      </c>
      <c r="M16" s="44"/>
      <c r="N16" s="44">
        <f t="shared" si="1"/>
        <v>0</v>
      </c>
      <c r="O16" s="29">
        <v>6</v>
      </c>
      <c r="P16" s="18">
        <v>6.6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37">
        <v>6.3</v>
      </c>
      <c r="M17" s="44"/>
      <c r="N17" s="44">
        <f t="shared" si="1"/>
        <v>0</v>
      </c>
      <c r="O17" s="29">
        <v>6</v>
      </c>
      <c r="P17" s="18">
        <v>6.6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7">
        <v>6.3</v>
      </c>
      <c r="M18" s="44"/>
      <c r="N18" s="44">
        <f>MAX(B18:K18)-MIN(B18:K18)</f>
        <v>0</v>
      </c>
      <c r="O18" s="29">
        <v>6</v>
      </c>
      <c r="P18" s="18">
        <v>6.6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7">
        <v>6.3</v>
      </c>
      <c r="M19" s="44"/>
      <c r="N19" s="44">
        <f>MAX(B19:K19)-MIN(B19:K19)</f>
        <v>0</v>
      </c>
      <c r="O19" s="29">
        <v>6</v>
      </c>
      <c r="P19" s="18">
        <v>6.6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37">
        <v>6.3</v>
      </c>
      <c r="M20" s="44"/>
      <c r="N20" s="44">
        <f>MAX(B20:K20)-MIN(B20:K20)</f>
        <v>0</v>
      </c>
      <c r="O20" s="29">
        <v>6</v>
      </c>
      <c r="P20" s="18">
        <v>6.6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7.77734375" customWidth="1"/>
    <col min="3" max="3" width="9.21875" customWidth="1"/>
    <col min="4" max="4" width="8.77734375" customWidth="1"/>
    <col min="5" max="5" width="9.2187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8.6640625" customWidth="1"/>
    <col min="13" max="13" width="9.77734375" customWidth="1"/>
    <col min="14" max="14" width="6.33203125" customWidth="1"/>
    <col min="15" max="16" width="2.6640625" customWidth="1"/>
  </cols>
  <sheetData>
    <row r="1" spans="1:18" ht="20.100000000000001" customHeight="1" x14ac:dyDescent="0.45">
      <c r="F1" s="10" t="s">
        <v>10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32.5</v>
      </c>
      <c r="F3" s="170"/>
      <c r="G3" s="169"/>
      <c r="H3" s="169"/>
      <c r="I3" s="169"/>
      <c r="J3" s="169">
        <v>32.9</v>
      </c>
      <c r="K3" s="169"/>
      <c r="L3" s="42">
        <v>32.5</v>
      </c>
      <c r="M3" s="37">
        <f t="shared" ref="M3:M8" si="0">AVERAGE(B3:K3)</f>
        <v>32.700000000000003</v>
      </c>
      <c r="N3" s="37">
        <f t="shared" ref="N3:N17" si="1">MAX(B3:K3)-MIN(B3:K3)</f>
        <v>0.39999999999999858</v>
      </c>
      <c r="O3" s="17">
        <v>30.5</v>
      </c>
      <c r="P3" s="18">
        <v>34.5</v>
      </c>
      <c r="Q3" s="48">
        <f>M3/M3*100</f>
        <v>100</v>
      </c>
    </row>
    <row r="4" spans="1:18" ht="15.9" customHeight="1" x14ac:dyDescent="0.3">
      <c r="A4" s="168">
        <v>6</v>
      </c>
      <c r="B4" s="42">
        <v>32.440000000000005</v>
      </c>
      <c r="C4" s="42">
        <v>32.371315789473691</v>
      </c>
      <c r="D4" s="37">
        <v>32.32</v>
      </c>
      <c r="E4" s="37">
        <v>32.287999999999997</v>
      </c>
      <c r="F4" s="42">
        <v>32.666666666666664</v>
      </c>
      <c r="G4" s="42">
        <v>33.299999999999997</v>
      </c>
      <c r="H4" s="42">
        <v>31.966000000000001</v>
      </c>
      <c r="I4" s="42">
        <v>32.619999999999997</v>
      </c>
      <c r="J4" s="42">
        <v>32.371315789473691</v>
      </c>
      <c r="K4" s="42">
        <v>32.038888888888891</v>
      </c>
      <c r="L4" s="42">
        <v>32.5</v>
      </c>
      <c r="M4" s="37">
        <f t="shared" si="0"/>
        <v>32.43821871345029</v>
      </c>
      <c r="N4" s="37">
        <f t="shared" si="1"/>
        <v>1.3339999999999961</v>
      </c>
      <c r="O4" s="17">
        <v>30.5</v>
      </c>
      <c r="P4" s="18">
        <v>34.5</v>
      </c>
      <c r="Q4" s="48">
        <f>M4/M$3*100</f>
        <v>99.199445606881611</v>
      </c>
    </row>
    <row r="5" spans="1:18" ht="15.9" customHeight="1" x14ac:dyDescent="0.3">
      <c r="A5" s="168">
        <v>7</v>
      </c>
      <c r="B5" s="42">
        <v>32.545000000000002</v>
      </c>
      <c r="C5" s="42">
        <v>32.502934782608683</v>
      </c>
      <c r="D5" s="37">
        <v>32.404545454545449</v>
      </c>
      <c r="E5" s="37">
        <v>32.229999999999997</v>
      </c>
      <c r="F5" s="42">
        <v>32.6875</v>
      </c>
      <c r="G5" s="42">
        <v>32.346666666666671</v>
      </c>
      <c r="H5" s="42">
        <v>32.393999999999998</v>
      </c>
      <c r="I5" s="42">
        <v>32.549999999999997</v>
      </c>
      <c r="J5" s="42">
        <v>32.53</v>
      </c>
      <c r="K5" s="42">
        <v>32.105263157894733</v>
      </c>
      <c r="L5" s="42">
        <v>32.5</v>
      </c>
      <c r="M5" s="37">
        <f t="shared" si="0"/>
        <v>32.429591006171556</v>
      </c>
      <c r="N5" s="37">
        <f t="shared" si="1"/>
        <v>0.58223684210526727</v>
      </c>
      <c r="O5" s="17">
        <v>30.5</v>
      </c>
      <c r="P5" s="18">
        <v>34.5</v>
      </c>
      <c r="Q5" s="48">
        <f t="shared" ref="Q5:Q17" si="2">M5/M$3*100</f>
        <v>99.173061180952757</v>
      </c>
    </row>
    <row r="6" spans="1:18" ht="15.9" customHeight="1" x14ac:dyDescent="0.3">
      <c r="A6" s="168">
        <v>8</v>
      </c>
      <c r="B6" s="42">
        <v>32.371428571428567</v>
      </c>
      <c r="C6" s="42">
        <v>32.248181818181813</v>
      </c>
      <c r="D6" s="37">
        <v>32.341176470588231</v>
      </c>
      <c r="E6" s="37">
        <v>32.491</v>
      </c>
      <c r="F6" s="42">
        <v>32.4</v>
      </c>
      <c r="G6" s="42">
        <v>32.329090909090901</v>
      </c>
      <c r="H6" s="42">
        <v>32.457000000000001</v>
      </c>
      <c r="I6" s="42">
        <v>32.39</v>
      </c>
      <c r="J6" s="42">
        <v>32.26</v>
      </c>
      <c r="K6" s="42">
        <v>32.409999999999997</v>
      </c>
      <c r="L6" s="42">
        <v>32.5</v>
      </c>
      <c r="M6" s="37">
        <f t="shared" si="0"/>
        <v>32.369787776928959</v>
      </c>
      <c r="N6" s="37">
        <f t="shared" si="1"/>
        <v>0.24281818181818693</v>
      </c>
      <c r="O6" s="17">
        <v>30.5</v>
      </c>
      <c r="P6" s="18">
        <v>34.5</v>
      </c>
      <c r="Q6" s="48">
        <f t="shared" si="2"/>
        <v>98.990176687856135</v>
      </c>
    </row>
    <row r="7" spans="1:18" ht="15.9" customHeight="1" x14ac:dyDescent="0.3">
      <c r="A7" s="168">
        <v>9</v>
      </c>
      <c r="B7" s="42">
        <v>32.435000000000002</v>
      </c>
      <c r="C7" s="42">
        <v>32.133250000000004</v>
      </c>
      <c r="D7" s="37">
        <v>32.166666666666657</v>
      </c>
      <c r="E7" s="37">
        <v>32.545999999999999</v>
      </c>
      <c r="F7" s="42">
        <v>32.65</v>
      </c>
      <c r="G7" s="42">
        <v>32.114736842105266</v>
      </c>
      <c r="H7" s="42">
        <v>32.393000000000001</v>
      </c>
      <c r="I7" s="42">
        <v>32.49</v>
      </c>
      <c r="J7" s="42">
        <v>31.77</v>
      </c>
      <c r="K7" s="42">
        <v>32.694736842105264</v>
      </c>
      <c r="L7" s="42">
        <v>32.5</v>
      </c>
      <c r="M7" s="37">
        <f t="shared" si="0"/>
        <v>32.339339035087718</v>
      </c>
      <c r="N7" s="37">
        <f t="shared" si="1"/>
        <v>0.92473684210526486</v>
      </c>
      <c r="O7" s="17">
        <v>30.5</v>
      </c>
      <c r="P7" s="18">
        <v>34.5</v>
      </c>
      <c r="Q7" s="48">
        <f t="shared" si="2"/>
        <v>98.897061269381396</v>
      </c>
    </row>
    <row r="8" spans="1:18" ht="15.9" customHeight="1" x14ac:dyDescent="0.3">
      <c r="A8" s="168">
        <v>10</v>
      </c>
      <c r="B8" s="42">
        <v>32.436363636363637</v>
      </c>
      <c r="C8" s="42">
        <v>32.409789473684206</v>
      </c>
      <c r="D8" s="37">
        <v>32.666666666666671</v>
      </c>
      <c r="E8" s="37">
        <v>32.552</v>
      </c>
      <c r="F8" s="42">
        <v>32.772727272727273</v>
      </c>
      <c r="G8" s="42">
        <v>32.323333333333331</v>
      </c>
      <c r="H8" s="42">
        <v>32.412999999999997</v>
      </c>
      <c r="I8" s="42">
        <v>32.54</v>
      </c>
      <c r="J8" s="42">
        <v>32.299999999999997</v>
      </c>
      <c r="K8" s="42">
        <v>32.81666666666667</v>
      </c>
      <c r="L8" s="42">
        <v>32.5</v>
      </c>
      <c r="M8" s="37">
        <f t="shared" si="0"/>
        <v>32.523054704944187</v>
      </c>
      <c r="N8" s="37">
        <f t="shared" si="1"/>
        <v>0.51666666666667282</v>
      </c>
      <c r="O8" s="17">
        <v>30.5</v>
      </c>
      <c r="P8" s="18">
        <v>34.5</v>
      </c>
      <c r="Q8" s="48">
        <f t="shared" si="2"/>
        <v>99.458882889737566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42">
        <v>32.5</v>
      </c>
      <c r="M9" s="37"/>
      <c r="N9" s="37">
        <f t="shared" si="1"/>
        <v>0</v>
      </c>
      <c r="O9" s="17">
        <v>30.5</v>
      </c>
      <c r="P9" s="18">
        <v>34.5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42">
        <v>32.5</v>
      </c>
      <c r="M10" s="37"/>
      <c r="N10" s="37">
        <f t="shared" si="1"/>
        <v>0</v>
      </c>
      <c r="O10" s="17">
        <v>30.5</v>
      </c>
      <c r="P10" s="18">
        <v>34.5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37"/>
      <c r="D11" s="37"/>
      <c r="E11" s="37"/>
      <c r="F11" s="42"/>
      <c r="G11" s="42"/>
      <c r="H11" s="42"/>
      <c r="I11" s="42"/>
      <c r="J11" s="42"/>
      <c r="K11" s="42"/>
      <c r="L11" s="42">
        <v>32.5</v>
      </c>
      <c r="M11" s="37"/>
      <c r="N11" s="37">
        <f t="shared" si="1"/>
        <v>0</v>
      </c>
      <c r="O11" s="17">
        <v>30.5</v>
      </c>
      <c r="P11" s="18">
        <v>34.5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42">
        <v>32.5</v>
      </c>
      <c r="M12" s="37"/>
      <c r="N12" s="37">
        <f t="shared" si="1"/>
        <v>0</v>
      </c>
      <c r="O12" s="17">
        <v>30.5</v>
      </c>
      <c r="P12" s="18">
        <v>34.5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2">
        <v>32.5</v>
      </c>
      <c r="M13" s="37"/>
      <c r="N13" s="37">
        <f t="shared" si="1"/>
        <v>0</v>
      </c>
      <c r="O13" s="17">
        <v>30.5</v>
      </c>
      <c r="P13" s="18">
        <v>34.5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2">
        <v>32.5</v>
      </c>
      <c r="M14" s="37"/>
      <c r="N14" s="37">
        <f t="shared" si="1"/>
        <v>0</v>
      </c>
      <c r="O14" s="17">
        <v>30.5</v>
      </c>
      <c r="P14" s="18">
        <v>34.5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2">
        <v>32.5</v>
      </c>
      <c r="M15" s="37"/>
      <c r="N15" s="37">
        <f t="shared" si="1"/>
        <v>0</v>
      </c>
      <c r="O15" s="17">
        <v>30.5</v>
      </c>
      <c r="P15" s="18">
        <v>34.5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2">
        <v>32.5</v>
      </c>
      <c r="M16" s="37"/>
      <c r="N16" s="37">
        <f t="shared" si="1"/>
        <v>0</v>
      </c>
      <c r="O16" s="17">
        <v>30.5</v>
      </c>
      <c r="P16" s="18">
        <v>34.5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2">
        <v>32.5</v>
      </c>
      <c r="M17" s="37"/>
      <c r="N17" s="37">
        <f t="shared" si="1"/>
        <v>0</v>
      </c>
      <c r="O17" s="17">
        <v>30.5</v>
      </c>
      <c r="P17" s="18">
        <v>34.5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32.5</v>
      </c>
      <c r="M18" s="37"/>
      <c r="N18" s="37">
        <f>MAX(B18:K18)-MIN(B18:K18)</f>
        <v>0</v>
      </c>
      <c r="O18" s="17">
        <v>30.5</v>
      </c>
      <c r="P18" s="18">
        <v>34.5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32.5</v>
      </c>
      <c r="M19" s="37"/>
      <c r="N19" s="37">
        <f>MAX(B19:K19)-MIN(B19:K19)</f>
        <v>0</v>
      </c>
      <c r="O19" s="17">
        <v>30.5</v>
      </c>
      <c r="P19" s="18">
        <v>34.5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32.5</v>
      </c>
      <c r="M20" s="37"/>
      <c r="N20" s="37">
        <f>MAX(B20:K20)-MIN(B20:K20)</f>
        <v>0</v>
      </c>
      <c r="O20" s="17">
        <v>30.5</v>
      </c>
      <c r="P20" s="18">
        <v>34.5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21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9.6640625" customWidth="1"/>
    <col min="3" max="3" width="12" bestFit="1" customWidth="1"/>
    <col min="4" max="4" width="10.88671875" customWidth="1"/>
    <col min="5" max="5" width="10" customWidth="1"/>
    <col min="6" max="6" width="9.44140625" customWidth="1"/>
    <col min="7" max="7" width="10.33203125" customWidth="1"/>
    <col min="8" max="8" width="9.77734375" customWidth="1"/>
    <col min="9" max="9" width="10.6640625" customWidth="1"/>
    <col min="10" max="10" width="9.6640625" customWidth="1"/>
    <col min="11" max="11" width="10.44140625" style="2" customWidth="1"/>
    <col min="12" max="12" width="8.6640625" customWidth="1"/>
    <col min="13" max="13" width="9.77734375" customWidth="1"/>
    <col min="14" max="14" width="9.4414062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0" t="s">
        <v>11</v>
      </c>
    </row>
    <row r="2" spans="1:19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9" ht="15.9" customHeight="1" x14ac:dyDescent="0.3">
      <c r="A3" s="168">
        <v>5</v>
      </c>
      <c r="B3" s="182"/>
      <c r="C3" s="182"/>
      <c r="D3" s="182"/>
      <c r="E3" s="182">
        <v>2.99</v>
      </c>
      <c r="F3" s="183"/>
      <c r="G3" s="182"/>
      <c r="H3" s="182"/>
      <c r="I3" s="182"/>
      <c r="J3" s="182">
        <v>2.89</v>
      </c>
      <c r="K3" s="182"/>
      <c r="L3" s="43">
        <v>2.91</v>
      </c>
      <c r="M3" s="46">
        <f t="shared" ref="M3:M8" si="0">AVERAGE(B3:K3)</f>
        <v>2.9400000000000004</v>
      </c>
      <c r="N3" s="46">
        <f t="shared" ref="N3:N17" si="1">MAX(B3:K3)-MIN(B3:K3)</f>
        <v>0.10000000000000009</v>
      </c>
      <c r="O3" s="17">
        <v>2.71</v>
      </c>
      <c r="P3" s="18">
        <v>3.11</v>
      </c>
      <c r="Q3" s="48">
        <f>M3/M3*100</f>
        <v>100</v>
      </c>
      <c r="R3" s="19"/>
      <c r="S3" s="19"/>
    </row>
    <row r="4" spans="1:19" ht="15.9" customHeight="1" x14ac:dyDescent="0.3">
      <c r="A4" s="168">
        <v>6</v>
      </c>
      <c r="B4" s="45">
        <v>2.9079999999999999</v>
      </c>
      <c r="C4" s="45">
        <v>2.9328947368421061</v>
      </c>
      <c r="D4" s="46">
        <v>2.9805555555555552</v>
      </c>
      <c r="E4" s="46">
        <v>2.9689999999999999</v>
      </c>
      <c r="F4" s="45">
        <v>2.9144444444444448</v>
      </c>
      <c r="G4" s="45">
        <v>2.92</v>
      </c>
      <c r="H4" s="45">
        <v>2.802</v>
      </c>
      <c r="I4" s="45">
        <v>2.95</v>
      </c>
      <c r="J4" s="45">
        <v>2.9328947368421061</v>
      </c>
      <c r="K4" s="45">
        <v>2.9022222222222216</v>
      </c>
      <c r="L4" s="43">
        <v>2.91</v>
      </c>
      <c r="M4" s="46">
        <f t="shared" si="0"/>
        <v>2.9212011695906428</v>
      </c>
      <c r="N4" s="46">
        <f t="shared" si="1"/>
        <v>0.17855555555555513</v>
      </c>
      <c r="O4" s="17">
        <v>2.71</v>
      </c>
      <c r="P4" s="18">
        <v>3.11</v>
      </c>
      <c r="Q4" s="48">
        <f>M4/M$3*100</f>
        <v>99.360583999681722</v>
      </c>
      <c r="R4" s="19"/>
      <c r="S4" s="19"/>
    </row>
    <row r="5" spans="1:19" ht="15.9" customHeight="1" x14ac:dyDescent="0.3">
      <c r="A5" s="168">
        <v>7</v>
      </c>
      <c r="B5" s="45">
        <v>2.9105000000000012</v>
      </c>
      <c r="C5" s="45">
        <v>2.9369662921348301</v>
      </c>
      <c r="D5" s="46">
        <v>3.0125000000000002</v>
      </c>
      <c r="E5" s="46">
        <v>2.9550000000000001</v>
      </c>
      <c r="F5" s="45">
        <v>2.9049999999999998</v>
      </c>
      <c r="G5" s="45">
        <v>2.9016666666666668</v>
      </c>
      <c r="H5" s="45">
        <v>2.9220000000000002</v>
      </c>
      <c r="I5" s="45">
        <v>2.92</v>
      </c>
      <c r="J5" s="45">
        <v>2.87</v>
      </c>
      <c r="K5" s="45">
        <v>2.8999999999999995</v>
      </c>
      <c r="L5" s="43">
        <v>2.91</v>
      </c>
      <c r="M5" s="46">
        <f t="shared" si="0"/>
        <v>2.9233632958801499</v>
      </c>
      <c r="N5" s="46">
        <f t="shared" si="1"/>
        <v>0.14250000000000007</v>
      </c>
      <c r="O5" s="17">
        <v>2.71</v>
      </c>
      <c r="P5" s="18">
        <v>3.11</v>
      </c>
      <c r="Q5" s="48">
        <f t="shared" ref="Q5:Q17" si="2">M5/M$3*100</f>
        <v>99.434125710209159</v>
      </c>
      <c r="R5" s="19"/>
      <c r="S5" s="19"/>
    </row>
    <row r="6" spans="1:19" ht="15.9" customHeight="1" x14ac:dyDescent="0.3">
      <c r="A6" s="168">
        <v>8</v>
      </c>
      <c r="B6" s="45">
        <v>2.9123809523809525</v>
      </c>
      <c r="C6" s="45">
        <v>2.9428735632183898</v>
      </c>
      <c r="D6" s="46">
        <v>3.0047368421052632</v>
      </c>
      <c r="E6" s="46">
        <v>2.9619999999999997</v>
      </c>
      <c r="F6" s="45">
        <v>2.8999999999999995</v>
      </c>
      <c r="G6" s="45">
        <v>2.914733333333333</v>
      </c>
      <c r="H6" s="45">
        <v>2.923</v>
      </c>
      <c r="I6" s="45">
        <v>2.92</v>
      </c>
      <c r="J6" s="45">
        <v>2.86</v>
      </c>
      <c r="K6" s="45">
        <v>2.9074999999999998</v>
      </c>
      <c r="L6" s="43">
        <v>2.91</v>
      </c>
      <c r="M6" s="46">
        <f t="shared" si="0"/>
        <v>2.9247224691037936</v>
      </c>
      <c r="N6" s="46">
        <f t="shared" si="1"/>
        <v>0.14473684210526327</v>
      </c>
      <c r="O6" s="17">
        <v>2.71</v>
      </c>
      <c r="P6" s="18">
        <v>3.11</v>
      </c>
      <c r="Q6" s="48">
        <f t="shared" si="2"/>
        <v>99.48035609196576</v>
      </c>
      <c r="R6" s="19"/>
      <c r="S6" s="19"/>
    </row>
    <row r="7" spans="1:19" ht="15.9" customHeight="1" x14ac:dyDescent="0.3">
      <c r="A7" s="168">
        <v>9</v>
      </c>
      <c r="B7" s="45">
        <v>2.9165000000000001</v>
      </c>
      <c r="C7" s="45">
        <v>2.9398765432098752</v>
      </c>
      <c r="D7" s="46">
        <v>2.9700000000000006</v>
      </c>
      <c r="E7" s="46">
        <v>2.9470000000000001</v>
      </c>
      <c r="F7" s="45">
        <v>2.915</v>
      </c>
      <c r="G7" s="45">
        <v>2.9040000000000004</v>
      </c>
      <c r="H7" s="45">
        <v>2.8919999999999999</v>
      </c>
      <c r="I7" s="45">
        <v>2.91</v>
      </c>
      <c r="J7" s="45">
        <v>2.86</v>
      </c>
      <c r="K7" s="45">
        <v>2.9200000000000008</v>
      </c>
      <c r="L7" s="43">
        <v>2.91</v>
      </c>
      <c r="M7" s="46">
        <f t="shared" si="0"/>
        <v>2.9174376543209872</v>
      </c>
      <c r="N7" s="46">
        <f t="shared" si="1"/>
        <v>0.11000000000000076</v>
      </c>
      <c r="O7" s="17">
        <v>2.71</v>
      </c>
      <c r="P7" s="18">
        <v>3.11</v>
      </c>
      <c r="Q7" s="48">
        <f t="shared" si="2"/>
        <v>99.232573276224045</v>
      </c>
      <c r="R7" s="19"/>
      <c r="S7" s="19"/>
    </row>
    <row r="8" spans="1:19" ht="15.9" customHeight="1" x14ac:dyDescent="0.3">
      <c r="A8" s="168">
        <v>10</v>
      </c>
      <c r="B8" s="45">
        <v>2.9170454545454536</v>
      </c>
      <c r="C8" s="45">
        <v>2.9396875000000002</v>
      </c>
      <c r="D8" s="46">
        <v>2.9490909090909088</v>
      </c>
      <c r="E8" s="46">
        <v>2.952</v>
      </c>
      <c r="F8" s="45">
        <v>2.9127272727272735</v>
      </c>
      <c r="G8" s="45">
        <v>2.868391304347826</v>
      </c>
      <c r="H8" s="45">
        <v>2.8650000000000002</v>
      </c>
      <c r="I8" s="45">
        <v>2.92</v>
      </c>
      <c r="J8" s="45">
        <v>2.88</v>
      </c>
      <c r="K8" s="45">
        <v>2.9194736842105256</v>
      </c>
      <c r="L8" s="43">
        <v>2.91</v>
      </c>
      <c r="M8" s="46">
        <f t="shared" si="0"/>
        <v>2.9123416124921988</v>
      </c>
      <c r="N8" s="46">
        <f t="shared" si="1"/>
        <v>8.6999999999999744E-2</v>
      </c>
      <c r="O8" s="17">
        <v>2.71</v>
      </c>
      <c r="P8" s="18">
        <v>3.11</v>
      </c>
      <c r="Q8" s="48">
        <f t="shared" si="2"/>
        <v>99.059238520142799</v>
      </c>
      <c r="R8" s="19"/>
      <c r="S8" s="19"/>
    </row>
    <row r="9" spans="1:19" ht="15.9" customHeight="1" x14ac:dyDescent="0.3">
      <c r="A9" s="168">
        <v>11</v>
      </c>
      <c r="B9" s="45"/>
      <c r="C9" s="45"/>
      <c r="D9" s="46"/>
      <c r="E9" s="46"/>
      <c r="F9" s="45"/>
      <c r="G9" s="45"/>
      <c r="H9" s="45"/>
      <c r="I9" s="45"/>
      <c r="J9" s="45"/>
      <c r="K9" s="45"/>
      <c r="L9" s="43">
        <v>2.91</v>
      </c>
      <c r="M9" s="46"/>
      <c r="N9" s="46">
        <f t="shared" si="1"/>
        <v>0</v>
      </c>
      <c r="O9" s="17">
        <v>2.71</v>
      </c>
      <c r="P9" s="18">
        <v>3.11</v>
      </c>
      <c r="Q9" s="48">
        <f t="shared" si="2"/>
        <v>0</v>
      </c>
      <c r="R9" s="19"/>
      <c r="S9" s="19"/>
    </row>
    <row r="10" spans="1:19" ht="15.9" customHeight="1" x14ac:dyDescent="0.3">
      <c r="A10" s="168">
        <v>12</v>
      </c>
      <c r="B10" s="45"/>
      <c r="C10" s="45"/>
      <c r="D10" s="46"/>
      <c r="E10" s="46"/>
      <c r="F10" s="45"/>
      <c r="G10" s="45"/>
      <c r="H10" s="45"/>
      <c r="I10" s="45"/>
      <c r="J10" s="45"/>
      <c r="K10" s="45"/>
      <c r="L10" s="43">
        <v>2.91</v>
      </c>
      <c r="M10" s="46"/>
      <c r="N10" s="46">
        <f t="shared" si="1"/>
        <v>0</v>
      </c>
      <c r="O10" s="17">
        <v>2.71</v>
      </c>
      <c r="P10" s="18">
        <v>3.11</v>
      </c>
      <c r="Q10" s="48">
        <f t="shared" si="2"/>
        <v>0</v>
      </c>
      <c r="R10" s="19"/>
      <c r="S10" s="19"/>
    </row>
    <row r="11" spans="1:19" ht="15.9" customHeight="1" x14ac:dyDescent="0.3">
      <c r="A11" s="168">
        <v>1</v>
      </c>
      <c r="B11" s="45"/>
      <c r="C11" s="45"/>
      <c r="D11" s="46"/>
      <c r="E11" s="46"/>
      <c r="F11" s="45"/>
      <c r="G11" s="45"/>
      <c r="H11" s="45"/>
      <c r="I11" s="45"/>
      <c r="J11" s="45"/>
      <c r="K11" s="45"/>
      <c r="L11" s="43">
        <v>2.91</v>
      </c>
      <c r="M11" s="46"/>
      <c r="N11" s="46">
        <f t="shared" si="1"/>
        <v>0</v>
      </c>
      <c r="O11" s="17">
        <v>2.71</v>
      </c>
      <c r="P11" s="18">
        <v>3.11</v>
      </c>
      <c r="Q11" s="48">
        <f t="shared" si="2"/>
        <v>0</v>
      </c>
      <c r="R11" s="19"/>
      <c r="S11" s="19"/>
    </row>
    <row r="12" spans="1:19" ht="15.9" customHeight="1" x14ac:dyDescent="0.3">
      <c r="A12" s="168">
        <v>2</v>
      </c>
      <c r="B12" s="45"/>
      <c r="C12" s="45"/>
      <c r="D12" s="46"/>
      <c r="E12" s="46"/>
      <c r="F12" s="45"/>
      <c r="G12" s="45"/>
      <c r="H12" s="45"/>
      <c r="I12" s="45"/>
      <c r="J12" s="45"/>
      <c r="K12" s="45"/>
      <c r="L12" s="43">
        <v>2.91</v>
      </c>
      <c r="M12" s="46"/>
      <c r="N12" s="46">
        <f t="shared" si="1"/>
        <v>0</v>
      </c>
      <c r="O12" s="17">
        <v>2.71</v>
      </c>
      <c r="P12" s="18">
        <v>3.11</v>
      </c>
      <c r="Q12" s="48">
        <f t="shared" si="2"/>
        <v>0</v>
      </c>
      <c r="R12" s="19"/>
      <c r="S12" s="19"/>
    </row>
    <row r="13" spans="1:19" ht="15.9" customHeight="1" x14ac:dyDescent="0.3">
      <c r="A13" s="168">
        <v>3</v>
      </c>
      <c r="B13" s="45"/>
      <c r="C13" s="45"/>
      <c r="D13" s="46"/>
      <c r="E13" s="46"/>
      <c r="F13" s="45"/>
      <c r="G13" s="45"/>
      <c r="H13" s="45"/>
      <c r="I13" s="45"/>
      <c r="J13" s="45"/>
      <c r="K13" s="45"/>
      <c r="L13" s="43">
        <v>2.91</v>
      </c>
      <c r="M13" s="46"/>
      <c r="N13" s="46">
        <f t="shared" si="1"/>
        <v>0</v>
      </c>
      <c r="O13" s="17">
        <v>2.71</v>
      </c>
      <c r="P13" s="18">
        <v>3.11</v>
      </c>
      <c r="Q13" s="48">
        <f t="shared" si="2"/>
        <v>0</v>
      </c>
      <c r="R13" s="19"/>
      <c r="S13" s="19"/>
    </row>
    <row r="14" spans="1:19" ht="15.9" customHeight="1" x14ac:dyDescent="0.3">
      <c r="A14" s="168">
        <v>4</v>
      </c>
      <c r="B14" s="45"/>
      <c r="C14" s="45"/>
      <c r="D14" s="46"/>
      <c r="E14" s="46"/>
      <c r="F14" s="45"/>
      <c r="G14" s="81"/>
      <c r="H14" s="45"/>
      <c r="I14" s="45"/>
      <c r="J14" s="45"/>
      <c r="K14" s="45"/>
      <c r="L14" s="43">
        <v>2.91</v>
      </c>
      <c r="M14" s="46"/>
      <c r="N14" s="46">
        <f t="shared" si="1"/>
        <v>0</v>
      </c>
      <c r="O14" s="17">
        <v>2.71</v>
      </c>
      <c r="P14" s="18">
        <v>3.11</v>
      </c>
      <c r="Q14" s="48">
        <f t="shared" si="2"/>
        <v>0</v>
      </c>
      <c r="R14" s="19"/>
      <c r="S14" s="19"/>
    </row>
    <row r="15" spans="1:19" ht="15.9" customHeight="1" x14ac:dyDescent="0.3">
      <c r="A15" s="168">
        <v>5</v>
      </c>
      <c r="B15" s="45"/>
      <c r="C15" s="45"/>
      <c r="D15" s="46"/>
      <c r="E15" s="46"/>
      <c r="F15" s="45"/>
      <c r="G15" s="45"/>
      <c r="H15" s="80"/>
      <c r="I15" s="45"/>
      <c r="J15" s="45"/>
      <c r="K15" s="45"/>
      <c r="L15" s="43">
        <v>2.91</v>
      </c>
      <c r="M15" s="46"/>
      <c r="N15" s="46">
        <f t="shared" si="1"/>
        <v>0</v>
      </c>
      <c r="O15" s="17">
        <v>2.71</v>
      </c>
      <c r="P15" s="18">
        <v>3.11</v>
      </c>
      <c r="Q15" s="48">
        <f t="shared" si="2"/>
        <v>0</v>
      </c>
      <c r="R15" s="26"/>
      <c r="S15" s="19"/>
    </row>
    <row r="16" spans="1:19" ht="15.9" customHeight="1" x14ac:dyDescent="0.3">
      <c r="A16" s="168">
        <v>6</v>
      </c>
      <c r="B16" s="45"/>
      <c r="C16" s="45"/>
      <c r="D16" s="46"/>
      <c r="E16" s="46"/>
      <c r="F16" s="45"/>
      <c r="G16" s="45"/>
      <c r="H16" s="45"/>
      <c r="I16" s="45"/>
      <c r="J16" s="45"/>
      <c r="K16" s="45"/>
      <c r="L16" s="43">
        <v>2.91</v>
      </c>
      <c r="M16" s="46"/>
      <c r="N16" s="46">
        <f t="shared" si="1"/>
        <v>0</v>
      </c>
      <c r="O16" s="17">
        <v>2.71</v>
      </c>
      <c r="P16" s="18">
        <v>3.11</v>
      </c>
      <c r="Q16" s="48">
        <f t="shared" si="2"/>
        <v>0</v>
      </c>
      <c r="R16" s="26"/>
      <c r="S16" s="19"/>
    </row>
    <row r="17" spans="1:19" ht="15.9" customHeight="1" x14ac:dyDescent="0.3">
      <c r="A17" s="168">
        <v>7</v>
      </c>
      <c r="B17" s="45"/>
      <c r="C17" s="45"/>
      <c r="D17" s="46"/>
      <c r="E17" s="46"/>
      <c r="F17" s="45"/>
      <c r="G17" s="45"/>
      <c r="H17" s="80"/>
      <c r="I17" s="45"/>
      <c r="J17" s="45"/>
      <c r="K17" s="45"/>
      <c r="L17" s="43">
        <v>2.91</v>
      </c>
      <c r="M17" s="46"/>
      <c r="N17" s="46">
        <f t="shared" si="1"/>
        <v>0</v>
      </c>
      <c r="O17" s="17">
        <v>2.71</v>
      </c>
      <c r="P17" s="18">
        <v>3.11</v>
      </c>
      <c r="Q17" s="48">
        <f t="shared" si="2"/>
        <v>0</v>
      </c>
      <c r="R17" s="26"/>
      <c r="S17" s="19"/>
    </row>
    <row r="18" spans="1:19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3">
        <v>2.91</v>
      </c>
      <c r="M18" s="46"/>
      <c r="N18" s="46">
        <f>MAX(B18:K18)-MIN(B18:K18)</f>
        <v>0</v>
      </c>
      <c r="O18" s="17">
        <v>2.71</v>
      </c>
      <c r="P18" s="18">
        <v>3.11</v>
      </c>
      <c r="Q18" s="48">
        <f>M18/M$3*100</f>
        <v>0</v>
      </c>
      <c r="R18" s="26"/>
      <c r="S18" s="19"/>
    </row>
    <row r="19" spans="1:19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3">
        <v>2.91</v>
      </c>
      <c r="M19" s="46"/>
      <c r="N19" s="46">
        <f>MAX(B19:K19)-MIN(B19:K19)</f>
        <v>0</v>
      </c>
      <c r="O19" s="17">
        <v>2.71</v>
      </c>
      <c r="P19" s="18">
        <v>3.11</v>
      </c>
      <c r="Q19" s="48">
        <f>M19/M$3*100</f>
        <v>0</v>
      </c>
      <c r="R19" s="26"/>
      <c r="S19" s="19"/>
    </row>
    <row r="20" spans="1:19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3">
        <v>2.91</v>
      </c>
      <c r="M20" s="46"/>
      <c r="N20" s="46">
        <f>MAX(B20:K20)-MIN(B20:K20)</f>
        <v>0</v>
      </c>
      <c r="O20" s="17">
        <v>2.71</v>
      </c>
      <c r="P20" s="18">
        <v>3.11</v>
      </c>
      <c r="Q20" s="48">
        <f>M20/M$3*100</f>
        <v>0</v>
      </c>
      <c r="R20" s="26"/>
      <c r="S20" s="19"/>
    </row>
    <row r="21" spans="1:19" ht="15.9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31"/>
      <c r="L21" s="19"/>
      <c r="M21" s="19"/>
      <c r="N21" s="19"/>
      <c r="O21" s="19"/>
      <c r="P21" s="19"/>
      <c r="Q21" s="19"/>
      <c r="R21" s="19"/>
      <c r="S21" s="19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</cols>
  <sheetData>
    <row r="1" spans="1:18" ht="20.100000000000001" customHeight="1" x14ac:dyDescent="0.45">
      <c r="A1" s="9"/>
      <c r="B1" s="9"/>
      <c r="C1" s="9"/>
      <c r="D1" s="9"/>
      <c r="E1" s="9"/>
      <c r="F1" s="10" t="s">
        <v>51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89.7</v>
      </c>
      <c r="F3" s="37"/>
      <c r="G3" s="169"/>
      <c r="H3" s="169"/>
      <c r="I3" s="169"/>
      <c r="J3" s="169">
        <v>92.2</v>
      </c>
      <c r="K3" s="169"/>
      <c r="L3" s="39">
        <v>90</v>
      </c>
      <c r="M3" s="37">
        <f t="shared" ref="M3:M8" si="0">AVERAGE(B3:K3)</f>
        <v>90.95</v>
      </c>
      <c r="N3" s="37">
        <f>MAX(B3:K3)-MIN(B3:K3)</f>
        <v>2.5</v>
      </c>
      <c r="O3" s="12">
        <v>85</v>
      </c>
      <c r="P3" s="13">
        <v>95</v>
      </c>
      <c r="Q3" s="48">
        <f>M3/M3*100</f>
        <v>100</v>
      </c>
    </row>
    <row r="4" spans="1:18" ht="15.9" customHeight="1" x14ac:dyDescent="0.3">
      <c r="A4" s="168">
        <v>6</v>
      </c>
      <c r="B4" s="41">
        <v>90.2</v>
      </c>
      <c r="C4" s="42">
        <v>90.225000000000009</v>
      </c>
      <c r="D4" s="37">
        <v>91.476190476190482</v>
      </c>
      <c r="E4" s="37">
        <v>88.938999999999993</v>
      </c>
      <c r="F4" s="41">
        <v>90.944444444444443</v>
      </c>
      <c r="G4" s="41">
        <v>91.5</v>
      </c>
      <c r="H4" s="41">
        <v>89.766999999999996</v>
      </c>
      <c r="I4" s="41">
        <v>91.1</v>
      </c>
      <c r="J4" s="42">
        <v>90.225000000000009</v>
      </c>
      <c r="K4" s="41">
        <v>91.5</v>
      </c>
      <c r="L4" s="39">
        <v>90</v>
      </c>
      <c r="M4" s="37">
        <f t="shared" si="0"/>
        <v>90.587663492063513</v>
      </c>
      <c r="N4" s="37">
        <f>MAX(B4:K4)-MIN(B4:K4)</f>
        <v>2.561000000000007</v>
      </c>
      <c r="O4" s="12">
        <v>85</v>
      </c>
      <c r="P4" s="13">
        <v>95</v>
      </c>
      <c r="Q4" s="48">
        <f>M4/M$3*100</f>
        <v>99.601609117167129</v>
      </c>
    </row>
    <row r="5" spans="1:18" ht="15.9" customHeight="1" x14ac:dyDescent="0.3">
      <c r="A5" s="168">
        <v>7</v>
      </c>
      <c r="B5" s="41">
        <v>89.85</v>
      </c>
      <c r="C5" s="42">
        <v>91.097196261682228</v>
      </c>
      <c r="D5" s="37">
        <v>90.954545454545453</v>
      </c>
      <c r="E5" s="37">
        <v>88.5</v>
      </c>
      <c r="F5" s="41">
        <v>90.75</v>
      </c>
      <c r="G5" s="41">
        <v>90.899999999999991</v>
      </c>
      <c r="H5" s="41">
        <v>89.778999999999996</v>
      </c>
      <c r="I5" s="41">
        <v>90.7</v>
      </c>
      <c r="J5" s="41">
        <v>91.58</v>
      </c>
      <c r="K5" s="41">
        <v>91.15789473684211</v>
      </c>
      <c r="L5" s="39">
        <v>90</v>
      </c>
      <c r="M5" s="37">
        <f t="shared" si="0"/>
        <v>90.526863645306975</v>
      </c>
      <c r="N5" s="37">
        <f>MAX(B5:K5)-MIN(B5:K5)</f>
        <v>3.0799999999999983</v>
      </c>
      <c r="O5" s="12">
        <v>85</v>
      </c>
      <c r="P5" s="13">
        <v>95</v>
      </c>
      <c r="Q5" s="48">
        <f>M5/M$3*100</f>
        <v>99.53475936812201</v>
      </c>
    </row>
    <row r="6" spans="1:18" ht="15.9" customHeight="1" x14ac:dyDescent="0.3">
      <c r="A6" s="168">
        <v>8</v>
      </c>
      <c r="B6" s="41">
        <v>90.142857142857139</v>
      </c>
      <c r="C6" s="42">
        <v>90.378888888888909</v>
      </c>
      <c r="D6" s="37">
        <v>90.272727272727266</v>
      </c>
      <c r="E6" s="37">
        <v>88.72</v>
      </c>
      <c r="F6" s="41">
        <v>90.9</v>
      </c>
      <c r="G6" s="41">
        <v>90.164999999999992</v>
      </c>
      <c r="H6" s="41">
        <v>89.847999999999999</v>
      </c>
      <c r="I6" s="41">
        <v>90.5</v>
      </c>
      <c r="J6" s="41">
        <v>91.89</v>
      </c>
      <c r="K6" s="41">
        <v>91.6</v>
      </c>
      <c r="L6" s="39">
        <v>90</v>
      </c>
      <c r="M6" s="37">
        <f t="shared" si="0"/>
        <v>90.441747330447328</v>
      </c>
      <c r="N6" s="37">
        <f>MAX(B6:K6)-MIN(B6:K6)</f>
        <v>3.1700000000000017</v>
      </c>
      <c r="O6" s="12">
        <v>85</v>
      </c>
      <c r="P6" s="13">
        <v>95</v>
      </c>
      <c r="Q6" s="48">
        <f t="shared" ref="Q6:Q20" si="1">M6/M$3*100</f>
        <v>99.441173535401134</v>
      </c>
    </row>
    <row r="7" spans="1:18" ht="15.9" customHeight="1" x14ac:dyDescent="0.3">
      <c r="A7" s="168">
        <v>9</v>
      </c>
      <c r="B7" s="41">
        <v>90.4</v>
      </c>
      <c r="C7" s="42">
        <v>90.240740740740733</v>
      </c>
      <c r="D7" s="37">
        <v>91.692307692307693</v>
      </c>
      <c r="E7" s="37">
        <v>88.772000000000006</v>
      </c>
      <c r="F7" s="41">
        <v>91.4</v>
      </c>
      <c r="G7" s="41">
        <v>90.5</v>
      </c>
      <c r="H7" s="41">
        <v>89.762</v>
      </c>
      <c r="I7" s="41">
        <v>90.9</v>
      </c>
      <c r="J7" s="41">
        <v>91.44</v>
      </c>
      <c r="K7" s="41">
        <v>91.5</v>
      </c>
      <c r="L7" s="39">
        <v>90</v>
      </c>
      <c r="M7" s="37">
        <f t="shared" si="0"/>
        <v>90.660704843304828</v>
      </c>
      <c r="N7" s="37">
        <f>MAX(B5:K5)-MIN(B5:K5)</f>
        <v>3.0799999999999983</v>
      </c>
      <c r="O7" s="12">
        <v>85</v>
      </c>
      <c r="P7" s="13">
        <v>95</v>
      </c>
      <c r="Q7" s="48">
        <f t="shared" si="1"/>
        <v>99.681918464326358</v>
      </c>
    </row>
    <row r="8" spans="1:18" ht="15.9" customHeight="1" x14ac:dyDescent="0.3">
      <c r="A8" s="168">
        <v>10</v>
      </c>
      <c r="B8" s="41">
        <v>90.545454545454547</v>
      </c>
      <c r="C8" s="42">
        <v>90.26736842105268</v>
      </c>
      <c r="D8" s="37">
        <v>91.391304347826093</v>
      </c>
      <c r="E8" s="37">
        <v>88.903000000000006</v>
      </c>
      <c r="F8" s="41">
        <v>90.954545454545453</v>
      </c>
      <c r="G8" s="41">
        <v>90.566666666666663</v>
      </c>
      <c r="H8" s="41">
        <v>89.94</v>
      </c>
      <c r="I8" s="41">
        <v>90.95</v>
      </c>
      <c r="J8" s="41">
        <v>91.95</v>
      </c>
      <c r="K8" s="41">
        <v>91.75</v>
      </c>
      <c r="L8" s="39">
        <v>90</v>
      </c>
      <c r="M8" s="37">
        <f t="shared" si="0"/>
        <v>90.721833943554543</v>
      </c>
      <c r="N8" s="37">
        <f t="shared" ref="N8:N20" si="2">MAX(B8:K8)-MIN(B8:K8)</f>
        <v>3.046999999999997</v>
      </c>
      <c r="O8" s="12">
        <v>85</v>
      </c>
      <c r="P8" s="13">
        <v>95</v>
      </c>
      <c r="Q8" s="48">
        <f t="shared" si="1"/>
        <v>99.7491302293068</v>
      </c>
    </row>
    <row r="9" spans="1:18" ht="15.9" customHeight="1" x14ac:dyDescent="0.3">
      <c r="A9" s="168">
        <v>11</v>
      </c>
      <c r="B9" s="41"/>
      <c r="C9" s="42"/>
      <c r="D9" s="37"/>
      <c r="E9" s="37"/>
      <c r="F9" s="41"/>
      <c r="G9" s="41"/>
      <c r="H9" s="41"/>
      <c r="I9" s="41"/>
      <c r="J9" s="41"/>
      <c r="K9" s="41"/>
      <c r="L9" s="39">
        <v>90</v>
      </c>
      <c r="M9" s="37"/>
      <c r="N9" s="37">
        <f t="shared" si="2"/>
        <v>0</v>
      </c>
      <c r="O9" s="12">
        <v>85</v>
      </c>
      <c r="P9" s="13">
        <v>95</v>
      </c>
      <c r="Q9" s="48">
        <f t="shared" si="1"/>
        <v>0</v>
      </c>
    </row>
    <row r="10" spans="1:18" ht="15.9" customHeight="1" x14ac:dyDescent="0.3">
      <c r="A10" s="168">
        <v>12</v>
      </c>
      <c r="B10" s="41"/>
      <c r="C10" s="42"/>
      <c r="D10" s="37"/>
      <c r="E10" s="37"/>
      <c r="F10" s="41"/>
      <c r="G10" s="41"/>
      <c r="H10" s="41"/>
      <c r="I10" s="41"/>
      <c r="J10" s="41"/>
      <c r="K10" s="41"/>
      <c r="L10" s="39">
        <v>90</v>
      </c>
      <c r="M10" s="37"/>
      <c r="N10" s="37">
        <f t="shared" si="2"/>
        <v>0</v>
      </c>
      <c r="O10" s="12">
        <v>85</v>
      </c>
      <c r="P10" s="13">
        <v>95</v>
      </c>
      <c r="Q10" s="48">
        <f t="shared" si="1"/>
        <v>0</v>
      </c>
    </row>
    <row r="11" spans="1:18" ht="15.9" customHeight="1" x14ac:dyDescent="0.3">
      <c r="A11" s="168">
        <v>1</v>
      </c>
      <c r="B11" s="41"/>
      <c r="C11" s="42"/>
      <c r="D11" s="37"/>
      <c r="E11" s="37"/>
      <c r="F11" s="41"/>
      <c r="G11" s="41"/>
      <c r="H11" s="41"/>
      <c r="I11" s="41"/>
      <c r="J11" s="41"/>
      <c r="K11" s="41"/>
      <c r="L11" s="39">
        <v>90</v>
      </c>
      <c r="M11" s="37"/>
      <c r="N11" s="37">
        <f t="shared" si="2"/>
        <v>0</v>
      </c>
      <c r="O11" s="12">
        <v>85</v>
      </c>
      <c r="P11" s="13">
        <v>95</v>
      </c>
      <c r="Q11" s="48">
        <f t="shared" si="1"/>
        <v>0</v>
      </c>
    </row>
    <row r="12" spans="1:18" ht="15.9" customHeight="1" x14ac:dyDescent="0.3">
      <c r="A12" s="168">
        <v>2</v>
      </c>
      <c r="B12" s="41"/>
      <c r="C12" s="42"/>
      <c r="D12" s="37"/>
      <c r="E12" s="37"/>
      <c r="F12" s="41"/>
      <c r="G12" s="41"/>
      <c r="H12" s="41"/>
      <c r="I12" s="41"/>
      <c r="J12" s="41"/>
      <c r="K12" s="41"/>
      <c r="L12" s="39">
        <v>90</v>
      </c>
      <c r="M12" s="37"/>
      <c r="N12" s="37">
        <f t="shared" si="2"/>
        <v>0</v>
      </c>
      <c r="O12" s="12">
        <v>85</v>
      </c>
      <c r="P12" s="13">
        <v>95</v>
      </c>
      <c r="Q12" s="48">
        <f t="shared" si="1"/>
        <v>0</v>
      </c>
    </row>
    <row r="13" spans="1:18" ht="15.9" customHeight="1" x14ac:dyDescent="0.3">
      <c r="A13" s="168">
        <v>3</v>
      </c>
      <c r="B13" s="41"/>
      <c r="C13" s="42"/>
      <c r="D13" s="37"/>
      <c r="E13" s="37"/>
      <c r="F13" s="41"/>
      <c r="G13" s="41"/>
      <c r="H13" s="41"/>
      <c r="I13" s="41"/>
      <c r="J13" s="41"/>
      <c r="K13" s="41"/>
      <c r="L13" s="39">
        <v>90</v>
      </c>
      <c r="M13" s="37"/>
      <c r="N13" s="37">
        <f t="shared" si="2"/>
        <v>0</v>
      </c>
      <c r="O13" s="12">
        <v>85</v>
      </c>
      <c r="P13" s="13">
        <v>95</v>
      </c>
      <c r="Q13" s="48">
        <f t="shared" si="1"/>
        <v>0</v>
      </c>
    </row>
    <row r="14" spans="1:18" ht="15.9" customHeight="1" x14ac:dyDescent="0.3">
      <c r="A14" s="168">
        <v>4</v>
      </c>
      <c r="B14" s="41"/>
      <c r="C14" s="42"/>
      <c r="D14" s="37"/>
      <c r="E14" s="37"/>
      <c r="F14" s="41"/>
      <c r="G14" s="41"/>
      <c r="H14" s="41"/>
      <c r="I14" s="41"/>
      <c r="J14" s="41"/>
      <c r="K14" s="41"/>
      <c r="L14" s="39">
        <v>90</v>
      </c>
      <c r="M14" s="37"/>
      <c r="N14" s="37">
        <f t="shared" si="2"/>
        <v>0</v>
      </c>
      <c r="O14" s="12">
        <v>85</v>
      </c>
      <c r="P14" s="13">
        <v>95</v>
      </c>
      <c r="Q14" s="48">
        <f t="shared" si="1"/>
        <v>0</v>
      </c>
    </row>
    <row r="15" spans="1:18" ht="15.9" customHeight="1" x14ac:dyDescent="0.3">
      <c r="A15" s="168">
        <v>5</v>
      </c>
      <c r="B15" s="41"/>
      <c r="C15" s="42"/>
      <c r="D15" s="37"/>
      <c r="E15" s="37"/>
      <c r="F15" s="41"/>
      <c r="G15" s="41"/>
      <c r="H15" s="41"/>
      <c r="I15" s="41"/>
      <c r="J15" s="41"/>
      <c r="K15" s="41"/>
      <c r="L15" s="39">
        <v>90</v>
      </c>
      <c r="M15" s="37"/>
      <c r="N15" s="37">
        <f t="shared" si="2"/>
        <v>0</v>
      </c>
      <c r="O15" s="12">
        <v>85</v>
      </c>
      <c r="P15" s="13">
        <v>95</v>
      </c>
      <c r="Q15" s="48">
        <f t="shared" si="1"/>
        <v>0</v>
      </c>
      <c r="R15" s="7"/>
    </row>
    <row r="16" spans="1:18" ht="15.9" customHeight="1" x14ac:dyDescent="0.3">
      <c r="A16" s="168">
        <v>6</v>
      </c>
      <c r="B16" s="41"/>
      <c r="C16" s="42"/>
      <c r="D16" s="37"/>
      <c r="E16" s="37"/>
      <c r="F16" s="41"/>
      <c r="G16" s="41"/>
      <c r="H16" s="41"/>
      <c r="I16" s="41"/>
      <c r="J16" s="41"/>
      <c r="K16" s="41"/>
      <c r="L16" s="39">
        <v>90</v>
      </c>
      <c r="M16" s="37"/>
      <c r="N16" s="37">
        <f t="shared" si="2"/>
        <v>0</v>
      </c>
      <c r="O16" s="12">
        <v>85</v>
      </c>
      <c r="P16" s="13">
        <v>95</v>
      </c>
      <c r="Q16" s="48">
        <f t="shared" si="1"/>
        <v>0</v>
      </c>
      <c r="R16" s="7"/>
    </row>
    <row r="17" spans="1:18" ht="15.9" customHeight="1" x14ac:dyDescent="0.3">
      <c r="A17" s="168">
        <v>7</v>
      </c>
      <c r="B17" s="41"/>
      <c r="C17" s="42"/>
      <c r="D17" s="37"/>
      <c r="E17" s="37"/>
      <c r="F17" s="41"/>
      <c r="G17" s="41"/>
      <c r="H17" s="41"/>
      <c r="I17" s="41"/>
      <c r="J17" s="41"/>
      <c r="K17" s="41"/>
      <c r="L17" s="39">
        <v>90</v>
      </c>
      <c r="M17" s="37"/>
      <c r="N17" s="37">
        <f t="shared" si="2"/>
        <v>0</v>
      </c>
      <c r="O17" s="12">
        <v>85</v>
      </c>
      <c r="P17" s="13">
        <v>95</v>
      </c>
      <c r="Q17" s="48">
        <f t="shared" si="1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90</v>
      </c>
      <c r="M18" s="37"/>
      <c r="N18" s="37">
        <f t="shared" si="2"/>
        <v>0</v>
      </c>
      <c r="O18" s="12">
        <v>85</v>
      </c>
      <c r="P18" s="13">
        <v>95</v>
      </c>
      <c r="Q18" s="48">
        <f t="shared" si="1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90</v>
      </c>
      <c r="M19" s="37"/>
      <c r="N19" s="37">
        <f t="shared" si="2"/>
        <v>0</v>
      </c>
      <c r="O19" s="12">
        <v>85</v>
      </c>
      <c r="P19" s="13">
        <v>95</v>
      </c>
      <c r="Q19" s="48">
        <f t="shared" si="1"/>
        <v>0</v>
      </c>
    </row>
    <row r="20" spans="1:18" ht="15.9" customHeight="1" x14ac:dyDescent="0.3">
      <c r="A20" s="168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39">
        <v>90</v>
      </c>
      <c r="M20" s="37"/>
      <c r="N20" s="37">
        <f t="shared" si="2"/>
        <v>0</v>
      </c>
      <c r="O20" s="12">
        <v>85</v>
      </c>
      <c r="P20" s="13">
        <v>95</v>
      </c>
      <c r="Q20" s="48">
        <f t="shared" si="1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109375" customWidth="1"/>
    <col min="15" max="16" width="2.6640625" customWidth="1"/>
  </cols>
  <sheetData>
    <row r="1" spans="1:18" ht="20.100000000000001" customHeight="1" x14ac:dyDescent="0.45">
      <c r="F1" s="10" t="s">
        <v>61</v>
      </c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72.7</v>
      </c>
      <c r="F3" s="170"/>
      <c r="G3" s="169"/>
      <c r="H3" s="169"/>
      <c r="I3" s="169"/>
      <c r="J3" s="169">
        <v>71.7</v>
      </c>
      <c r="K3" s="169"/>
      <c r="L3" s="38">
        <v>72</v>
      </c>
      <c r="M3" s="37">
        <f t="shared" ref="M3:M8" si="0">AVERAGE(B3:K3)</f>
        <v>72.2</v>
      </c>
      <c r="N3" s="37">
        <f>MAX(B3:K3)-MIN(B3:K3)</f>
        <v>1</v>
      </c>
      <c r="O3" s="12">
        <v>68</v>
      </c>
      <c r="P3" s="13">
        <v>76</v>
      </c>
      <c r="Q3" s="48">
        <f>M3/M3*100</f>
        <v>100</v>
      </c>
    </row>
    <row r="4" spans="1:18" ht="15.9" customHeight="1" x14ac:dyDescent="0.3">
      <c r="A4" s="168">
        <v>6</v>
      </c>
      <c r="B4" s="42">
        <v>71.55</v>
      </c>
      <c r="C4" s="42">
        <v>72.477108433734969</v>
      </c>
      <c r="D4" s="37">
        <v>72.78947368421052</v>
      </c>
      <c r="E4" s="37">
        <v>73.105999999999995</v>
      </c>
      <c r="F4" s="42">
        <v>71.111111111111114</v>
      </c>
      <c r="G4" s="42">
        <v>69.982608695652175</v>
      </c>
      <c r="H4" s="41">
        <v>71.956000000000003</v>
      </c>
      <c r="I4" s="42">
        <v>71.8</v>
      </c>
      <c r="J4" s="42">
        <v>72.477108433734969</v>
      </c>
      <c r="K4" s="42">
        <v>70.555555555555557</v>
      </c>
      <c r="L4" s="38">
        <v>72</v>
      </c>
      <c r="M4" s="37">
        <f t="shared" si="0"/>
        <v>71.780496591399924</v>
      </c>
      <c r="N4" s="37">
        <f t="shared" ref="N4:N17" si="1">MAX(B4:K4)-MIN(B4:K4)</f>
        <v>3.1233913043478196</v>
      </c>
      <c r="O4" s="12">
        <v>68</v>
      </c>
      <c r="P4" s="13">
        <v>76</v>
      </c>
      <c r="Q4" s="48">
        <f t="shared" ref="Q4:Q17" si="2">M4/M$3*100</f>
        <v>99.418970348199338</v>
      </c>
    </row>
    <row r="5" spans="1:18" ht="15.9" customHeight="1" x14ac:dyDescent="0.3">
      <c r="A5" s="168">
        <v>7</v>
      </c>
      <c r="B5" s="42">
        <v>71.45</v>
      </c>
      <c r="C5" s="42">
        <v>72.758695652173941</v>
      </c>
      <c r="D5" s="37">
        <v>72.095238095238102</v>
      </c>
      <c r="E5" s="37">
        <v>73.253</v>
      </c>
      <c r="F5" s="42">
        <v>71.6875</v>
      </c>
      <c r="G5" s="42">
        <v>70.708333333333329</v>
      </c>
      <c r="H5" s="41">
        <v>72.119</v>
      </c>
      <c r="I5" s="42">
        <v>71.58</v>
      </c>
      <c r="J5" s="42">
        <v>71.98</v>
      </c>
      <c r="K5" s="42">
        <v>71.21052631578948</v>
      </c>
      <c r="L5" s="38">
        <v>72</v>
      </c>
      <c r="M5" s="37">
        <f t="shared" si="0"/>
        <v>71.884229339653501</v>
      </c>
      <c r="N5" s="37">
        <f t="shared" si="1"/>
        <v>2.5446666666666715</v>
      </c>
      <c r="O5" s="12">
        <v>68</v>
      </c>
      <c r="P5" s="13">
        <v>76</v>
      </c>
      <c r="Q5" s="48">
        <f t="shared" si="2"/>
        <v>99.562644514755533</v>
      </c>
    </row>
    <row r="6" spans="1:18" ht="15.9" customHeight="1" x14ac:dyDescent="0.3">
      <c r="A6" s="168">
        <v>8</v>
      </c>
      <c r="B6" s="42">
        <v>71.904761904761898</v>
      </c>
      <c r="C6" s="42">
        <v>72.97241379310347</v>
      </c>
      <c r="D6" s="37">
        <v>72.266666666666666</v>
      </c>
      <c r="E6" s="37">
        <v>73.253</v>
      </c>
      <c r="F6" s="42">
        <v>71.2</v>
      </c>
      <c r="G6" s="42">
        <v>70.734615384615381</v>
      </c>
      <c r="H6" s="41">
        <v>72.186999999999998</v>
      </c>
      <c r="I6" s="42">
        <v>71.48</v>
      </c>
      <c r="J6" s="42">
        <v>72.099999999999994</v>
      </c>
      <c r="K6" s="42">
        <v>70.95</v>
      </c>
      <c r="L6" s="38">
        <v>72</v>
      </c>
      <c r="M6" s="37">
        <f t="shared" si="0"/>
        <v>71.904845774914747</v>
      </c>
      <c r="N6" s="37">
        <f t="shared" si="1"/>
        <v>2.518384615384619</v>
      </c>
      <c r="O6" s="12">
        <v>68</v>
      </c>
      <c r="P6" s="13">
        <v>76</v>
      </c>
      <c r="Q6" s="48">
        <f t="shared" si="2"/>
        <v>99.591199134230948</v>
      </c>
    </row>
    <row r="7" spans="1:18" ht="15.9" customHeight="1" x14ac:dyDescent="0.3">
      <c r="A7" s="168">
        <v>9</v>
      </c>
      <c r="B7" s="42">
        <v>71.3</v>
      </c>
      <c r="C7" s="42">
        <v>73.104938271604937</v>
      </c>
      <c r="D7" s="37">
        <v>71.666666666666671</v>
      </c>
      <c r="E7" s="37">
        <v>73.111000000000004</v>
      </c>
      <c r="F7" s="42">
        <v>71.599999999999994</v>
      </c>
      <c r="G7" s="42">
        <v>70.078947368421055</v>
      </c>
      <c r="H7" s="41">
        <v>72.234999999999999</v>
      </c>
      <c r="I7" s="42">
        <v>71.2</v>
      </c>
      <c r="J7" s="42">
        <v>71.760000000000005</v>
      </c>
      <c r="K7" s="42">
        <v>71.150000000000006</v>
      </c>
      <c r="L7" s="38">
        <v>72</v>
      </c>
      <c r="M7" s="37">
        <f t="shared" si="0"/>
        <v>71.720655230669266</v>
      </c>
      <c r="N7" s="37">
        <f t="shared" si="1"/>
        <v>3.0320526315789493</v>
      </c>
      <c r="O7" s="12">
        <v>68</v>
      </c>
      <c r="P7" s="13">
        <v>76</v>
      </c>
      <c r="Q7" s="48">
        <f t="shared" si="2"/>
        <v>99.336087577104237</v>
      </c>
    </row>
    <row r="8" spans="1:18" ht="15.9" customHeight="1" x14ac:dyDescent="0.3">
      <c r="A8" s="168">
        <v>10</v>
      </c>
      <c r="B8" s="42">
        <v>71.5</v>
      </c>
      <c r="C8" s="42">
        <v>72.967021276595744</v>
      </c>
      <c r="D8" s="37">
        <v>71.86363636363636</v>
      </c>
      <c r="E8" s="37">
        <v>73.263000000000005</v>
      </c>
      <c r="F8" s="42">
        <v>71.63636363636364</v>
      </c>
      <c r="G8" s="42">
        <v>70.199999999999989</v>
      </c>
      <c r="H8" s="41">
        <v>72.218999999999994</v>
      </c>
      <c r="I8" s="42">
        <v>71.13</v>
      </c>
      <c r="J8" s="42">
        <v>71.53</v>
      </c>
      <c r="K8" s="42">
        <v>70.94736842105263</v>
      </c>
      <c r="L8" s="38">
        <v>72</v>
      </c>
      <c r="M8" s="37">
        <f t="shared" si="0"/>
        <v>71.72563896976483</v>
      </c>
      <c r="N8" s="37">
        <f t="shared" si="1"/>
        <v>3.0630000000000166</v>
      </c>
      <c r="O8" s="12">
        <v>68</v>
      </c>
      <c r="P8" s="13">
        <v>76</v>
      </c>
      <c r="Q8" s="48">
        <f t="shared" si="2"/>
        <v>99.342990262832174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1"/>
      <c r="I9" s="42"/>
      <c r="J9" s="42"/>
      <c r="K9" s="42"/>
      <c r="L9" s="38">
        <v>72</v>
      </c>
      <c r="M9" s="37"/>
      <c r="N9" s="37">
        <f t="shared" si="1"/>
        <v>0</v>
      </c>
      <c r="O9" s="12">
        <v>68</v>
      </c>
      <c r="P9" s="13">
        <v>76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1"/>
      <c r="I10" s="42"/>
      <c r="J10" s="42"/>
      <c r="K10" s="42"/>
      <c r="L10" s="38">
        <v>72</v>
      </c>
      <c r="M10" s="37"/>
      <c r="N10" s="37">
        <f t="shared" si="1"/>
        <v>0</v>
      </c>
      <c r="O10" s="12">
        <v>68</v>
      </c>
      <c r="P10" s="13">
        <v>76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1"/>
      <c r="I11" s="42"/>
      <c r="J11" s="42"/>
      <c r="K11" s="42"/>
      <c r="L11" s="38">
        <v>72</v>
      </c>
      <c r="M11" s="37"/>
      <c r="N11" s="37">
        <f t="shared" si="1"/>
        <v>0</v>
      </c>
      <c r="O11" s="12">
        <v>68</v>
      </c>
      <c r="P11" s="13">
        <v>76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1"/>
      <c r="I12" s="42"/>
      <c r="J12" s="42"/>
      <c r="K12" s="42"/>
      <c r="L12" s="38">
        <v>72</v>
      </c>
      <c r="M12" s="37"/>
      <c r="N12" s="37">
        <f t="shared" si="1"/>
        <v>0</v>
      </c>
      <c r="O12" s="12">
        <v>68</v>
      </c>
      <c r="P12" s="13">
        <v>76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1"/>
      <c r="I13" s="42"/>
      <c r="J13" s="42"/>
      <c r="K13" s="42"/>
      <c r="L13" s="38">
        <v>72</v>
      </c>
      <c r="M13" s="37"/>
      <c r="N13" s="37">
        <f t="shared" si="1"/>
        <v>0</v>
      </c>
      <c r="O13" s="12">
        <v>68</v>
      </c>
      <c r="P13" s="13">
        <v>76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1"/>
      <c r="I14" s="42"/>
      <c r="J14" s="42"/>
      <c r="K14" s="42"/>
      <c r="L14" s="38">
        <v>72</v>
      </c>
      <c r="M14" s="37"/>
      <c r="N14" s="37">
        <f t="shared" si="1"/>
        <v>0</v>
      </c>
      <c r="O14" s="12">
        <v>68</v>
      </c>
      <c r="P14" s="13">
        <v>76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1"/>
      <c r="I15" s="42"/>
      <c r="J15" s="42"/>
      <c r="K15" s="42"/>
      <c r="L15" s="38">
        <v>72</v>
      </c>
      <c r="M15" s="37"/>
      <c r="N15" s="37">
        <f t="shared" si="1"/>
        <v>0</v>
      </c>
      <c r="O15" s="12">
        <v>68</v>
      </c>
      <c r="P15" s="13">
        <v>76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1"/>
      <c r="I16" s="42"/>
      <c r="J16" s="42"/>
      <c r="K16" s="42"/>
      <c r="L16" s="38">
        <v>72</v>
      </c>
      <c r="M16" s="37"/>
      <c r="N16" s="37">
        <f t="shared" si="1"/>
        <v>0</v>
      </c>
      <c r="O16" s="12">
        <v>68</v>
      </c>
      <c r="P16" s="13">
        <v>76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1"/>
      <c r="I17" s="42"/>
      <c r="J17" s="42"/>
      <c r="K17" s="42"/>
      <c r="L17" s="38">
        <v>72</v>
      </c>
      <c r="M17" s="37"/>
      <c r="N17" s="37">
        <f t="shared" si="1"/>
        <v>0</v>
      </c>
      <c r="O17" s="12">
        <v>68</v>
      </c>
      <c r="P17" s="13">
        <v>76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72</v>
      </c>
      <c r="M18" s="37"/>
      <c r="N18" s="37">
        <f>MAX(B18:K18)-MIN(B18:K18)</f>
        <v>0</v>
      </c>
      <c r="O18" s="12">
        <v>68</v>
      </c>
      <c r="P18" s="13">
        <v>76</v>
      </c>
      <c r="Q18" s="48">
        <f>M18/M$3*100</f>
        <v>0</v>
      </c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72</v>
      </c>
      <c r="M19" s="37"/>
      <c r="N19" s="37">
        <f>MAX(B19:K19)-MIN(B19:K19)</f>
        <v>0</v>
      </c>
      <c r="O19" s="12">
        <v>68</v>
      </c>
      <c r="P19" s="13">
        <v>76</v>
      </c>
      <c r="Q19" s="48">
        <f>M19/M$3*100</f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72</v>
      </c>
      <c r="M20" s="37"/>
      <c r="N20" s="37">
        <f>MAX(B20:K20)-MIN(B20:K20)</f>
        <v>0</v>
      </c>
      <c r="O20" s="12">
        <v>68</v>
      </c>
      <c r="P20" s="13">
        <v>76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8.8867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0" t="s">
        <v>7</v>
      </c>
    </row>
    <row r="2" spans="1:19" s="22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  <c r="R2"/>
      <c r="S2"/>
    </row>
    <row r="3" spans="1:19" s="22" customFormat="1" ht="15.9" customHeight="1" x14ac:dyDescent="0.3">
      <c r="A3" s="168">
        <v>5</v>
      </c>
      <c r="B3" s="169"/>
      <c r="C3" s="169"/>
      <c r="D3" s="169"/>
      <c r="E3" s="169">
        <v>73.599999999999994</v>
      </c>
      <c r="F3" s="170"/>
      <c r="G3" s="169"/>
      <c r="H3" s="169"/>
      <c r="I3" s="169"/>
      <c r="J3" s="169">
        <v>76.400000000000006</v>
      </c>
      <c r="K3" s="169"/>
      <c r="L3" s="38">
        <v>75</v>
      </c>
      <c r="M3" s="37">
        <f t="shared" ref="M3:M8" si="0">AVERAGE(B3:K3)</f>
        <v>75</v>
      </c>
      <c r="N3" s="37">
        <f>MAX(B3:K3)-MIN(B3:K3)</f>
        <v>2.8000000000000114</v>
      </c>
      <c r="O3" s="17">
        <v>71</v>
      </c>
      <c r="P3" s="18">
        <v>79</v>
      </c>
      <c r="Q3" s="48">
        <f>M3/M3*100</f>
        <v>100</v>
      </c>
    </row>
    <row r="4" spans="1:19" s="22" customFormat="1" ht="15.9" customHeight="1" x14ac:dyDescent="0.3">
      <c r="A4" s="168">
        <v>6</v>
      </c>
      <c r="B4" s="42">
        <v>75.099999999999994</v>
      </c>
      <c r="C4" s="42">
        <v>74.276543209876579</v>
      </c>
      <c r="D4" s="37">
        <v>75</v>
      </c>
      <c r="E4" s="37">
        <v>72.927999999999997</v>
      </c>
      <c r="F4" s="42">
        <v>75.166666666666671</v>
      </c>
      <c r="G4" s="42">
        <v>75.400000000000006</v>
      </c>
      <c r="H4" s="42">
        <v>75.521000000000001</v>
      </c>
      <c r="I4" s="42">
        <v>73.94</v>
      </c>
      <c r="J4" s="42">
        <v>74.276543209876579</v>
      </c>
      <c r="K4" s="42">
        <v>75.833333333333329</v>
      </c>
      <c r="L4" s="38">
        <v>75</v>
      </c>
      <c r="M4" s="37">
        <f t="shared" si="0"/>
        <v>74.744208641975305</v>
      </c>
      <c r="N4" s="37">
        <f t="shared" ref="N4:N17" si="1">MAX(B4:K4)-MIN(B4:K4)</f>
        <v>2.9053333333333313</v>
      </c>
      <c r="O4" s="17">
        <v>71</v>
      </c>
      <c r="P4" s="18">
        <v>79</v>
      </c>
      <c r="Q4" s="48">
        <f>M4/M$3*100</f>
        <v>99.658944855967064</v>
      </c>
    </row>
    <row r="5" spans="1:19" s="22" customFormat="1" ht="15.9" customHeight="1" x14ac:dyDescent="0.3">
      <c r="A5" s="168">
        <v>7</v>
      </c>
      <c r="B5" s="42">
        <v>75.3</v>
      </c>
      <c r="C5" s="42">
        <v>74.488541666666649</v>
      </c>
      <c r="D5" s="37">
        <v>75.227272727272734</v>
      </c>
      <c r="E5" s="37">
        <v>72.554000000000002</v>
      </c>
      <c r="F5" s="42">
        <v>75.0625</v>
      </c>
      <c r="G5" s="42">
        <v>75.216666666666654</v>
      </c>
      <c r="H5" s="42">
        <v>75.748000000000005</v>
      </c>
      <c r="I5" s="42">
        <v>74.75</v>
      </c>
      <c r="J5" s="42">
        <v>75.599999999999994</v>
      </c>
      <c r="K5" s="42">
        <v>75.89473684210526</v>
      </c>
      <c r="L5" s="38">
        <v>75</v>
      </c>
      <c r="M5" s="37">
        <f t="shared" si="0"/>
        <v>74.98417179027112</v>
      </c>
      <c r="N5" s="37">
        <f t="shared" si="1"/>
        <v>3.3407368421052581</v>
      </c>
      <c r="O5" s="17">
        <v>71</v>
      </c>
      <c r="P5" s="18">
        <v>79</v>
      </c>
      <c r="Q5" s="48">
        <f t="shared" ref="Q5:Q17" si="2">M5/M$3*100</f>
        <v>99.978895720361493</v>
      </c>
    </row>
    <row r="6" spans="1:19" s="22" customFormat="1" ht="15.9" customHeight="1" x14ac:dyDescent="0.3">
      <c r="A6" s="168">
        <v>8</v>
      </c>
      <c r="B6" s="42">
        <v>75.523809523809518</v>
      </c>
      <c r="C6" s="42">
        <v>75.086363636363615</v>
      </c>
      <c r="D6" s="37">
        <v>74.2</v>
      </c>
      <c r="E6" s="37">
        <v>72.822999999999993</v>
      </c>
      <c r="F6" s="42">
        <v>75.150000000000006</v>
      </c>
      <c r="G6" s="42">
        <v>75.111538461538458</v>
      </c>
      <c r="H6" s="42">
        <v>75.634</v>
      </c>
      <c r="I6" s="42">
        <v>74.540000000000006</v>
      </c>
      <c r="J6" s="42">
        <v>75.66</v>
      </c>
      <c r="K6" s="42">
        <v>76</v>
      </c>
      <c r="L6" s="38">
        <v>75</v>
      </c>
      <c r="M6" s="37">
        <f t="shared" si="0"/>
        <v>74.972871162171145</v>
      </c>
      <c r="N6" s="37">
        <f t="shared" si="1"/>
        <v>3.1770000000000067</v>
      </c>
      <c r="O6" s="17">
        <v>71</v>
      </c>
      <c r="P6" s="18">
        <v>79</v>
      </c>
      <c r="Q6" s="48">
        <f t="shared" si="2"/>
        <v>99.963828216228194</v>
      </c>
    </row>
    <row r="7" spans="1:19" s="22" customFormat="1" ht="15.9" customHeight="1" x14ac:dyDescent="0.3">
      <c r="A7" s="168">
        <v>9</v>
      </c>
      <c r="B7" s="42">
        <v>75.3</v>
      </c>
      <c r="C7" s="42">
        <v>75.353409090909096</v>
      </c>
      <c r="D7" s="37">
        <v>74.5</v>
      </c>
      <c r="E7" s="37">
        <v>73.066999999999993</v>
      </c>
      <c r="F7" s="42">
        <v>75.55</v>
      </c>
      <c r="G7" s="42">
        <v>75.473684210526301</v>
      </c>
      <c r="H7" s="42">
        <v>75.744</v>
      </c>
      <c r="I7" s="42">
        <v>74.45</v>
      </c>
      <c r="J7" s="42">
        <v>74.8</v>
      </c>
      <c r="K7" s="42">
        <v>76.150000000000006</v>
      </c>
      <c r="L7" s="38">
        <v>75</v>
      </c>
      <c r="M7" s="37">
        <f t="shared" si="0"/>
        <v>75.038809330143536</v>
      </c>
      <c r="N7" s="37">
        <f t="shared" si="1"/>
        <v>3.0830000000000126</v>
      </c>
      <c r="O7" s="17">
        <v>71</v>
      </c>
      <c r="P7" s="18">
        <v>79</v>
      </c>
      <c r="Q7" s="48">
        <f t="shared" si="2"/>
        <v>100.05174577352471</v>
      </c>
    </row>
    <row r="8" spans="1:19" s="22" customFormat="1" ht="15.9" customHeight="1" x14ac:dyDescent="0.3">
      <c r="A8" s="168">
        <v>10</v>
      </c>
      <c r="B8" s="42">
        <v>75</v>
      </c>
      <c r="C8" s="42">
        <v>75.84639175257729</v>
      </c>
      <c r="D8" s="37">
        <v>74.571428571428569</v>
      </c>
      <c r="E8" s="37">
        <v>73.054000000000002</v>
      </c>
      <c r="F8" s="42">
        <v>75.13636363636364</v>
      </c>
      <c r="G8" s="42">
        <v>74.459259259259241</v>
      </c>
      <c r="H8" s="42">
        <v>75.906000000000006</v>
      </c>
      <c r="I8" s="42">
        <v>74.92</v>
      </c>
      <c r="J8" s="42">
        <v>75.27</v>
      </c>
      <c r="K8" s="42">
        <v>76.78947368421052</v>
      </c>
      <c r="L8" s="38">
        <v>75</v>
      </c>
      <c r="M8" s="37">
        <f t="shared" si="0"/>
        <v>75.095291690383917</v>
      </c>
      <c r="N8" s="37">
        <f t="shared" si="1"/>
        <v>3.7354736842105183</v>
      </c>
      <c r="O8" s="17">
        <v>71</v>
      </c>
      <c r="P8" s="18">
        <v>79</v>
      </c>
      <c r="Q8" s="48">
        <f t="shared" si="2"/>
        <v>100.12705558717856</v>
      </c>
    </row>
    <row r="9" spans="1:19" s="22" customFormat="1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8">
        <v>75</v>
      </c>
      <c r="M9" s="37"/>
      <c r="N9" s="37">
        <f t="shared" si="1"/>
        <v>0</v>
      </c>
      <c r="O9" s="17">
        <v>71</v>
      </c>
      <c r="P9" s="18">
        <v>79</v>
      </c>
      <c r="Q9" s="48">
        <f t="shared" si="2"/>
        <v>0</v>
      </c>
    </row>
    <row r="10" spans="1:19" s="22" customFormat="1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8">
        <v>75</v>
      </c>
      <c r="M10" s="37"/>
      <c r="N10" s="37">
        <f t="shared" si="1"/>
        <v>0</v>
      </c>
      <c r="O10" s="17">
        <v>71</v>
      </c>
      <c r="P10" s="18">
        <v>79</v>
      </c>
      <c r="Q10" s="48">
        <f t="shared" si="2"/>
        <v>0</v>
      </c>
    </row>
    <row r="11" spans="1:19" s="22" customFormat="1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8">
        <v>75</v>
      </c>
      <c r="M11" s="37"/>
      <c r="N11" s="37">
        <f t="shared" si="1"/>
        <v>0</v>
      </c>
      <c r="O11" s="17">
        <v>71</v>
      </c>
      <c r="P11" s="18">
        <v>79</v>
      </c>
      <c r="Q11" s="48">
        <f t="shared" si="2"/>
        <v>0</v>
      </c>
    </row>
    <row r="12" spans="1:19" s="22" customFormat="1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8">
        <v>75</v>
      </c>
      <c r="M12" s="37"/>
      <c r="N12" s="37">
        <f t="shared" si="1"/>
        <v>0</v>
      </c>
      <c r="O12" s="17">
        <v>71</v>
      </c>
      <c r="P12" s="18">
        <v>79</v>
      </c>
      <c r="Q12" s="48">
        <f t="shared" si="2"/>
        <v>0</v>
      </c>
    </row>
    <row r="13" spans="1:19" s="22" customFormat="1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75</v>
      </c>
      <c r="M13" s="37"/>
      <c r="N13" s="37">
        <f t="shared" si="1"/>
        <v>0</v>
      </c>
      <c r="O13" s="17">
        <v>71</v>
      </c>
      <c r="P13" s="18">
        <v>79</v>
      </c>
      <c r="Q13" s="48">
        <f t="shared" si="2"/>
        <v>0</v>
      </c>
    </row>
    <row r="14" spans="1:19" s="22" customFormat="1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75</v>
      </c>
      <c r="M14" s="37"/>
      <c r="N14" s="37">
        <f t="shared" si="1"/>
        <v>0</v>
      </c>
      <c r="O14" s="17">
        <v>71</v>
      </c>
      <c r="P14" s="18">
        <v>79</v>
      </c>
      <c r="Q14" s="48">
        <f t="shared" si="2"/>
        <v>0</v>
      </c>
    </row>
    <row r="15" spans="1:19" s="22" customFormat="1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75</v>
      </c>
      <c r="M15" s="37"/>
      <c r="N15" s="37">
        <f t="shared" si="1"/>
        <v>0</v>
      </c>
      <c r="O15" s="17">
        <v>71</v>
      </c>
      <c r="P15" s="18">
        <v>79</v>
      </c>
      <c r="Q15" s="48">
        <f t="shared" si="2"/>
        <v>0</v>
      </c>
      <c r="R15" s="23"/>
    </row>
    <row r="16" spans="1:19" s="22" customFormat="1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75</v>
      </c>
      <c r="M16" s="37"/>
      <c r="N16" s="37">
        <f t="shared" si="1"/>
        <v>0</v>
      </c>
      <c r="O16" s="17">
        <v>71</v>
      </c>
      <c r="P16" s="18">
        <v>79</v>
      </c>
      <c r="Q16" s="48">
        <f t="shared" si="2"/>
        <v>0</v>
      </c>
      <c r="R16" s="23"/>
    </row>
    <row r="17" spans="1:18" s="22" customFormat="1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75</v>
      </c>
      <c r="M17" s="37"/>
      <c r="N17" s="37">
        <f t="shared" si="1"/>
        <v>0</v>
      </c>
      <c r="O17" s="17">
        <v>71</v>
      </c>
      <c r="P17" s="18">
        <v>79</v>
      </c>
      <c r="Q17" s="48">
        <f t="shared" si="2"/>
        <v>0</v>
      </c>
      <c r="R17" s="23"/>
    </row>
    <row r="18" spans="1:18" s="22" customFormat="1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75</v>
      </c>
      <c r="M18" s="37"/>
      <c r="N18" s="37">
        <f>MAX(B18:K18)-MIN(B18:K18)</f>
        <v>0</v>
      </c>
      <c r="O18" s="17">
        <v>71</v>
      </c>
      <c r="P18" s="18">
        <v>79</v>
      </c>
      <c r="Q18" s="48">
        <f>M18/M$3*100</f>
        <v>0</v>
      </c>
      <c r="R18" s="23"/>
    </row>
    <row r="19" spans="1:18" s="22" customFormat="1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75</v>
      </c>
      <c r="M19" s="37"/>
      <c r="N19" s="37">
        <f>MAX(B19:K19)-MIN(B19:K19)</f>
        <v>0</v>
      </c>
      <c r="O19" s="17">
        <v>71</v>
      </c>
      <c r="P19" s="18">
        <v>79</v>
      </c>
      <c r="Q19" s="48">
        <f>M19/M$3*100</f>
        <v>0</v>
      </c>
    </row>
    <row r="20" spans="1:18" s="22" customFormat="1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75</v>
      </c>
      <c r="M20" s="37"/>
      <c r="N20" s="37">
        <f>MAX(B20:K20)-MIN(B20:K20)</f>
        <v>0</v>
      </c>
      <c r="O20" s="17">
        <v>71</v>
      </c>
      <c r="P20" s="18">
        <v>79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"/>
  <sheetViews>
    <sheetView zoomScale="80" zoomScaleNormal="80" zoomScaleSheetLayoutView="70" workbookViewId="0">
      <selection activeCell="Q8" sqref="Q8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5" width="10.44140625" customWidth="1"/>
    <col min="6" max="6" width="9.44140625" customWidth="1"/>
    <col min="7" max="7" width="9.6640625" customWidth="1"/>
    <col min="8" max="8" width="10.21875" customWidth="1"/>
    <col min="9" max="9" width="9.44140625" customWidth="1"/>
    <col min="10" max="10" width="9.77734375" customWidth="1"/>
    <col min="11" max="11" width="10.33203125" customWidth="1"/>
    <col min="12" max="12" width="6.88671875" customWidth="1"/>
    <col min="13" max="13" width="9.77734375" customWidth="1"/>
    <col min="14" max="14" width="6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14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147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144.30000000000001</v>
      </c>
      <c r="F3" s="170"/>
      <c r="G3" s="169"/>
      <c r="H3" s="169"/>
      <c r="I3" s="169"/>
      <c r="J3" s="169">
        <v>142.9</v>
      </c>
      <c r="K3" s="169"/>
      <c r="L3" s="40">
        <v>143</v>
      </c>
      <c r="M3" s="37">
        <f t="shared" ref="M3" si="0">AVERAGE(B3:K3)</f>
        <v>143.60000000000002</v>
      </c>
      <c r="N3" s="37">
        <f t="shared" ref="N3:N20" si="1">MAX(B3:K3)-MIN(B3:K3)</f>
        <v>1.4000000000000057</v>
      </c>
      <c r="O3" s="17">
        <v>141</v>
      </c>
      <c r="P3" s="18">
        <v>145</v>
      </c>
      <c r="Q3" s="48">
        <f>M3/M3*100</f>
        <v>100</v>
      </c>
    </row>
    <row r="4" spans="1:18" ht="15.9" customHeight="1" x14ac:dyDescent="0.3">
      <c r="A4" s="168">
        <v>6</v>
      </c>
      <c r="B4" s="42">
        <v>141.88999999999999</v>
      </c>
      <c r="C4" s="42">
        <v>142.74545454545458</v>
      </c>
      <c r="D4" s="37">
        <v>142.28947368421052</v>
      </c>
      <c r="E4" s="37">
        <v>144.232</v>
      </c>
      <c r="F4" s="42">
        <v>143.27777777777777</v>
      </c>
      <c r="G4" s="42">
        <v>143.80000000000001</v>
      </c>
      <c r="H4" s="42">
        <v>143.09200000000001</v>
      </c>
      <c r="I4" s="42">
        <v>142.22999999999999</v>
      </c>
      <c r="J4" s="42">
        <v>142.74545454545458</v>
      </c>
      <c r="K4" s="42">
        <v>142</v>
      </c>
      <c r="L4" s="40">
        <v>143</v>
      </c>
      <c r="M4" s="37">
        <f>AVERAGE(B4:K4)</f>
        <v>142.83021605528972</v>
      </c>
      <c r="N4" s="37">
        <f t="shared" si="1"/>
        <v>2.342000000000013</v>
      </c>
      <c r="O4" s="17">
        <v>141</v>
      </c>
      <c r="P4" s="18">
        <v>145</v>
      </c>
      <c r="Q4" s="48">
        <f>M4/M$3*100</f>
        <v>99.463938757165522</v>
      </c>
    </row>
    <row r="5" spans="1:18" ht="15.9" customHeight="1" x14ac:dyDescent="0.3">
      <c r="A5" s="168">
        <v>7</v>
      </c>
      <c r="B5" s="42">
        <v>141.79500000000002</v>
      </c>
      <c r="C5" s="42">
        <v>143.10842105263154</v>
      </c>
      <c r="D5" s="37">
        <v>142.35789473684213</v>
      </c>
      <c r="E5" s="37">
        <v>144.11699999999999</v>
      </c>
      <c r="F5" s="42">
        <v>143.375</v>
      </c>
      <c r="G5" s="42">
        <v>143.965</v>
      </c>
      <c r="H5" s="42">
        <v>143.404</v>
      </c>
      <c r="I5" s="42">
        <v>142.69999999999999</v>
      </c>
      <c r="J5" s="42">
        <v>142.86000000000001</v>
      </c>
      <c r="K5" s="42">
        <v>141.9</v>
      </c>
      <c r="L5" s="40">
        <v>143</v>
      </c>
      <c r="M5" s="37">
        <f>AVERAGE(B5:K5)</f>
        <v>142.95823157894739</v>
      </c>
      <c r="N5" s="37">
        <f t="shared" si="1"/>
        <v>2.3219999999999743</v>
      </c>
      <c r="O5" s="17">
        <v>141</v>
      </c>
      <c r="P5" s="18">
        <v>145</v>
      </c>
      <c r="Q5" s="48">
        <f t="shared" ref="Q5:Q20" si="2">M5/M$3*100</f>
        <v>99.553086057762798</v>
      </c>
    </row>
    <row r="6" spans="1:18" ht="15.9" customHeight="1" x14ac:dyDescent="0.3">
      <c r="A6" s="168">
        <v>8</v>
      </c>
      <c r="B6" s="42">
        <v>141.85714285714283</v>
      </c>
      <c r="C6" s="42">
        <v>143.06067415730334</v>
      </c>
      <c r="D6" s="37">
        <v>142.05555555555554</v>
      </c>
      <c r="E6" s="37">
        <v>144.42099999999999</v>
      </c>
      <c r="F6" s="42">
        <v>142.9</v>
      </c>
      <c r="G6" s="42">
        <v>143.93461538461537</v>
      </c>
      <c r="H6" s="42">
        <v>143.173</v>
      </c>
      <c r="I6" s="42">
        <v>142.91999999999999</v>
      </c>
      <c r="J6" s="42">
        <v>142.86000000000001</v>
      </c>
      <c r="K6" s="42">
        <v>141.85</v>
      </c>
      <c r="L6" s="40">
        <v>143</v>
      </c>
      <c r="M6" s="37">
        <f>AVERAGE(B6:K6)</f>
        <v>142.90319879546169</v>
      </c>
      <c r="N6" s="37">
        <f>MAX(B6:K6)-MIN(B6:K6)</f>
        <v>2.570999999999998</v>
      </c>
      <c r="O6" s="17">
        <v>141</v>
      </c>
      <c r="P6" s="18">
        <v>145</v>
      </c>
      <c r="Q6" s="48">
        <f t="shared" si="2"/>
        <v>99.514762392382778</v>
      </c>
    </row>
    <row r="7" spans="1:18" ht="15.9" customHeight="1" x14ac:dyDescent="0.3">
      <c r="A7" s="168">
        <v>9</v>
      </c>
      <c r="B7" s="42">
        <v>141.745</v>
      </c>
      <c r="C7" s="42">
        <v>143.13333333333333</v>
      </c>
      <c r="D7" s="37">
        <v>142.68823529411762</v>
      </c>
      <c r="E7" s="37">
        <v>143.392</v>
      </c>
      <c r="F7" s="42">
        <v>143.19999999999999</v>
      </c>
      <c r="G7" s="42">
        <v>143.49222222222224</v>
      </c>
      <c r="H7" s="42">
        <v>143.047</v>
      </c>
      <c r="I7" s="42">
        <v>142.94</v>
      </c>
      <c r="J7" s="42">
        <v>142.82</v>
      </c>
      <c r="K7" s="42">
        <v>142</v>
      </c>
      <c r="L7" s="40">
        <v>143</v>
      </c>
      <c r="M7" s="37">
        <f>AVERAGE(B7:K7)</f>
        <v>142.84577908496732</v>
      </c>
      <c r="N7" s="37">
        <f t="shared" si="1"/>
        <v>1.7472222222222342</v>
      </c>
      <c r="O7" s="17">
        <v>141</v>
      </c>
      <c r="P7" s="18">
        <v>145</v>
      </c>
      <c r="Q7" s="48">
        <f t="shared" si="2"/>
        <v>99.474776521564962</v>
      </c>
    </row>
    <row r="8" spans="1:18" ht="15.9" customHeight="1" x14ac:dyDescent="0.3">
      <c r="A8" s="168">
        <v>10</v>
      </c>
      <c r="B8" s="42">
        <v>141.99090909090913</v>
      </c>
      <c r="C8" s="42">
        <v>143.25757575757575</v>
      </c>
      <c r="D8" s="37">
        <v>142.9</v>
      </c>
      <c r="E8" s="37">
        <v>143.185</v>
      </c>
      <c r="F8" s="42">
        <v>143.59090909090909</v>
      </c>
      <c r="G8" s="42">
        <v>143.25111111111113</v>
      </c>
      <c r="H8" s="42">
        <v>142.94300000000001</v>
      </c>
      <c r="I8" s="42">
        <v>142.66999999999999</v>
      </c>
      <c r="J8" s="42">
        <v>143.22999999999999</v>
      </c>
      <c r="K8" s="42">
        <v>142.4</v>
      </c>
      <c r="L8" s="40">
        <v>143</v>
      </c>
      <c r="M8" s="37">
        <f>AVERAGE(B8:K8)</f>
        <v>142.94185050505052</v>
      </c>
      <c r="N8" s="37">
        <f t="shared" si="1"/>
        <v>1.5999999999999659</v>
      </c>
      <c r="O8" s="17">
        <v>141</v>
      </c>
      <c r="P8" s="18">
        <v>145</v>
      </c>
      <c r="Q8" s="48">
        <f t="shared" si="2"/>
        <v>99.54167862468698</v>
      </c>
    </row>
    <row r="9" spans="1:18" ht="15.9" customHeight="1" x14ac:dyDescent="0.3">
      <c r="A9" s="168">
        <v>11</v>
      </c>
      <c r="B9" s="42"/>
      <c r="C9" s="42"/>
      <c r="D9" s="37"/>
      <c r="E9" s="42"/>
      <c r="F9" s="42"/>
      <c r="G9" s="42"/>
      <c r="H9" s="42"/>
      <c r="I9" s="42"/>
      <c r="J9" s="42"/>
      <c r="K9" s="42"/>
      <c r="L9" s="40">
        <v>143</v>
      </c>
      <c r="M9" s="37"/>
      <c r="N9" s="37">
        <f t="shared" si="1"/>
        <v>0</v>
      </c>
      <c r="O9" s="17">
        <v>141</v>
      </c>
      <c r="P9" s="18">
        <v>145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42"/>
      <c r="F10" s="42"/>
      <c r="G10" s="42"/>
      <c r="H10" s="42"/>
      <c r="I10" s="42"/>
      <c r="J10" s="42"/>
      <c r="K10" s="42"/>
      <c r="L10" s="40">
        <v>143</v>
      </c>
      <c r="M10" s="37"/>
      <c r="N10" s="37">
        <f t="shared" si="1"/>
        <v>0</v>
      </c>
      <c r="O10" s="17">
        <v>141</v>
      </c>
      <c r="P10" s="18">
        <v>145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42"/>
      <c r="F11" s="42"/>
      <c r="G11" s="42"/>
      <c r="H11" s="42"/>
      <c r="I11" s="42"/>
      <c r="J11" s="42"/>
      <c r="K11" s="42"/>
      <c r="L11" s="40">
        <v>143</v>
      </c>
      <c r="M11" s="37"/>
      <c r="N11" s="37">
        <f t="shared" si="1"/>
        <v>0</v>
      </c>
      <c r="O11" s="17">
        <v>141</v>
      </c>
      <c r="P11" s="18">
        <v>145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42"/>
      <c r="F12" s="42"/>
      <c r="G12" s="42"/>
      <c r="H12" s="42"/>
      <c r="I12" s="42"/>
      <c r="J12" s="42"/>
      <c r="K12" s="42"/>
      <c r="L12" s="40">
        <v>143</v>
      </c>
      <c r="M12" s="37"/>
      <c r="N12" s="37">
        <f t="shared" si="1"/>
        <v>0</v>
      </c>
      <c r="O12" s="17">
        <v>141</v>
      </c>
      <c r="P12" s="18">
        <v>145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42"/>
      <c r="F13" s="42"/>
      <c r="G13" s="42"/>
      <c r="H13" s="42"/>
      <c r="I13" s="42"/>
      <c r="J13" s="42"/>
      <c r="K13" s="42"/>
      <c r="L13" s="40">
        <v>143</v>
      </c>
      <c r="M13" s="37"/>
      <c r="N13" s="37">
        <f t="shared" si="1"/>
        <v>0</v>
      </c>
      <c r="O13" s="17">
        <v>141</v>
      </c>
      <c r="P13" s="18">
        <v>145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42"/>
      <c r="F14" s="42"/>
      <c r="G14" s="42"/>
      <c r="H14" s="42"/>
      <c r="I14" s="42"/>
      <c r="J14" s="42"/>
      <c r="K14" s="42"/>
      <c r="L14" s="40">
        <v>143</v>
      </c>
      <c r="M14" s="37"/>
      <c r="N14" s="37">
        <f t="shared" si="1"/>
        <v>0</v>
      </c>
      <c r="O14" s="17">
        <v>141</v>
      </c>
      <c r="P14" s="18">
        <v>145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42"/>
      <c r="F15" s="42"/>
      <c r="G15" s="42"/>
      <c r="H15" s="42"/>
      <c r="I15" s="42"/>
      <c r="J15" s="42"/>
      <c r="K15" s="42"/>
      <c r="L15" s="40">
        <v>143</v>
      </c>
      <c r="M15" s="37"/>
      <c r="N15" s="37">
        <f t="shared" si="1"/>
        <v>0</v>
      </c>
      <c r="O15" s="17">
        <v>141</v>
      </c>
      <c r="P15" s="18">
        <v>145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42"/>
      <c r="F16" s="42"/>
      <c r="G16" s="42"/>
      <c r="H16" s="42"/>
      <c r="I16" s="42"/>
      <c r="J16" s="42"/>
      <c r="K16" s="42"/>
      <c r="L16" s="40">
        <v>143</v>
      </c>
      <c r="M16" s="37"/>
      <c r="N16" s="37">
        <f t="shared" si="1"/>
        <v>0</v>
      </c>
      <c r="O16" s="17">
        <v>141</v>
      </c>
      <c r="P16" s="18">
        <v>145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0">
        <v>143</v>
      </c>
      <c r="M17" s="37"/>
      <c r="N17" s="37">
        <f t="shared" si="1"/>
        <v>0</v>
      </c>
      <c r="O17" s="17">
        <v>141</v>
      </c>
      <c r="P17" s="18">
        <v>145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143</v>
      </c>
      <c r="M18" s="37"/>
      <c r="N18" s="37">
        <f t="shared" si="1"/>
        <v>0</v>
      </c>
      <c r="O18" s="17">
        <v>141</v>
      </c>
      <c r="P18" s="18">
        <v>145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143</v>
      </c>
      <c r="M19" s="37"/>
      <c r="N19" s="37">
        <f t="shared" si="1"/>
        <v>0</v>
      </c>
      <c r="O19" s="17">
        <v>141</v>
      </c>
      <c r="P19" s="18">
        <v>145</v>
      </c>
      <c r="Q19" s="48">
        <f t="shared" si="2"/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143</v>
      </c>
      <c r="M20" s="37"/>
      <c r="N20" s="37">
        <f t="shared" si="1"/>
        <v>0</v>
      </c>
      <c r="O20" s="17">
        <v>141</v>
      </c>
      <c r="P20" s="18">
        <v>145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33203125" customWidth="1"/>
    <col min="5" max="5" width="9.6640625" customWidth="1"/>
    <col min="6" max="6" width="9.44140625" customWidth="1"/>
    <col min="7" max="7" width="10.21875" customWidth="1"/>
    <col min="8" max="8" width="9.77734375" customWidth="1"/>
    <col min="9" max="10" width="10.6640625" customWidth="1"/>
    <col min="11" max="11" width="9.66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118</v>
      </c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95.8</v>
      </c>
      <c r="F3" s="170"/>
      <c r="G3" s="169"/>
      <c r="H3" s="169"/>
      <c r="I3" s="169"/>
      <c r="J3" s="169">
        <v>96.1</v>
      </c>
      <c r="K3" s="169"/>
      <c r="L3" s="39">
        <v>95</v>
      </c>
      <c r="M3" s="37">
        <f t="shared" ref="M3:M8" si="0">AVERAGE(B3:K3)</f>
        <v>95.949999999999989</v>
      </c>
      <c r="N3" s="37">
        <f t="shared" ref="N3:N17" si="1">MAX(B3:K3)-MIN(B3:K3)</f>
        <v>0.29999999999999716</v>
      </c>
      <c r="O3" s="12">
        <v>90</v>
      </c>
      <c r="P3" s="13">
        <v>100</v>
      </c>
      <c r="Q3" s="48">
        <f>M3/M3*100</f>
        <v>100</v>
      </c>
    </row>
    <row r="4" spans="1:18" ht="15.9" customHeight="1" x14ac:dyDescent="0.3">
      <c r="A4" s="168">
        <v>6</v>
      </c>
      <c r="B4" s="42">
        <v>95.1</v>
      </c>
      <c r="C4" s="42">
        <v>96.485185185185173</v>
      </c>
      <c r="D4" s="37">
        <v>95.6875</v>
      </c>
      <c r="E4" s="37">
        <v>94.802999999999997</v>
      </c>
      <c r="F4" s="42">
        <v>93.777777777777771</v>
      </c>
      <c r="G4" s="42">
        <v>96.6</v>
      </c>
      <c r="H4" s="42">
        <v>98.281999999999996</v>
      </c>
      <c r="I4" s="42">
        <v>99.8</v>
      </c>
      <c r="J4" s="42">
        <v>96.485185185185173</v>
      </c>
      <c r="K4" s="42">
        <v>93.833333333333329</v>
      </c>
      <c r="L4" s="39">
        <v>95</v>
      </c>
      <c r="M4" s="37">
        <f t="shared" si="0"/>
        <v>96.085398148148144</v>
      </c>
      <c r="N4" s="37">
        <f t="shared" si="1"/>
        <v>6.0222222222222257</v>
      </c>
      <c r="O4" s="12">
        <v>90</v>
      </c>
      <c r="P4" s="13">
        <v>100</v>
      </c>
      <c r="Q4" s="48">
        <f>M4/M$3*100</f>
        <v>100.14111323413044</v>
      </c>
    </row>
    <row r="5" spans="1:18" ht="15.9" customHeight="1" x14ac:dyDescent="0.35">
      <c r="A5" s="168">
        <v>7</v>
      </c>
      <c r="B5" s="42">
        <v>95.3</v>
      </c>
      <c r="C5" s="42">
        <v>98.313333333333318</v>
      </c>
      <c r="D5" s="37">
        <v>96.10526315789474</v>
      </c>
      <c r="E5" s="37">
        <v>93.855000000000004</v>
      </c>
      <c r="F5" s="42">
        <v>93.3125</v>
      </c>
      <c r="G5" s="42">
        <v>95.341666666666654</v>
      </c>
      <c r="H5" s="42">
        <v>98.361000000000004</v>
      </c>
      <c r="I5" s="42">
        <v>98.79</v>
      </c>
      <c r="J5" s="42">
        <v>95.56</v>
      </c>
      <c r="K5" s="42">
        <v>94.368421052631575</v>
      </c>
      <c r="L5" s="39">
        <v>95</v>
      </c>
      <c r="M5" s="37">
        <f t="shared" si="0"/>
        <v>95.930718421052632</v>
      </c>
      <c r="N5" s="14">
        <f t="shared" si="1"/>
        <v>5.4775000000000063</v>
      </c>
      <c r="O5" s="12">
        <v>90</v>
      </c>
      <c r="P5" s="13">
        <v>100</v>
      </c>
      <c r="Q5" s="48">
        <f t="shared" ref="Q5:Q20" si="2">M5/M$3*100</f>
        <v>99.979904555552523</v>
      </c>
    </row>
    <row r="6" spans="1:18" ht="15.9" customHeight="1" x14ac:dyDescent="0.35">
      <c r="A6" s="168">
        <v>8</v>
      </c>
      <c r="B6" s="42">
        <v>95.714285714285708</v>
      </c>
      <c r="C6" s="42">
        <v>98.474999999999966</v>
      </c>
      <c r="D6" s="37">
        <v>93.78947368421052</v>
      </c>
      <c r="E6" s="37">
        <v>95.058999999999997</v>
      </c>
      <c r="F6" s="42">
        <v>93.4</v>
      </c>
      <c r="G6" s="42">
        <v>95.314285714285717</v>
      </c>
      <c r="H6" s="42">
        <v>98.441999999999993</v>
      </c>
      <c r="I6" s="42">
        <v>98.1</v>
      </c>
      <c r="J6" s="42">
        <v>94.81</v>
      </c>
      <c r="K6" s="42">
        <v>93.95</v>
      </c>
      <c r="L6" s="39">
        <v>95</v>
      </c>
      <c r="M6" s="37">
        <f t="shared" si="0"/>
        <v>95.705404511278203</v>
      </c>
      <c r="N6" s="14">
        <f t="shared" si="1"/>
        <v>5.0749999999999602</v>
      </c>
      <c r="O6" s="12">
        <v>90</v>
      </c>
      <c r="P6" s="13">
        <v>100</v>
      </c>
      <c r="Q6" s="48">
        <f t="shared" si="2"/>
        <v>99.745080261884539</v>
      </c>
    </row>
    <row r="7" spans="1:18" ht="15.9" customHeight="1" x14ac:dyDescent="0.35">
      <c r="A7" s="168">
        <v>9</v>
      </c>
      <c r="B7" s="42">
        <v>95.45</v>
      </c>
      <c r="C7" s="42">
        <v>97.631578947368439</v>
      </c>
      <c r="D7" s="37">
        <v>94.86666666666666</v>
      </c>
      <c r="E7" s="37">
        <v>95.138999999999996</v>
      </c>
      <c r="F7" s="42">
        <v>93.35</v>
      </c>
      <c r="G7" s="42">
        <v>97.205263157894748</v>
      </c>
      <c r="H7" s="42">
        <v>99.11</v>
      </c>
      <c r="I7" s="42">
        <v>99.35</v>
      </c>
      <c r="J7" s="42">
        <v>94.86</v>
      </c>
      <c r="K7" s="42">
        <v>95.2</v>
      </c>
      <c r="L7" s="39">
        <v>95</v>
      </c>
      <c r="M7" s="37">
        <f t="shared" si="0"/>
        <v>96.216250877192991</v>
      </c>
      <c r="N7" s="14">
        <f t="shared" si="1"/>
        <v>6</v>
      </c>
      <c r="O7" s="12">
        <v>90</v>
      </c>
      <c r="P7" s="13">
        <v>100</v>
      </c>
      <c r="Q7" s="48">
        <f t="shared" si="2"/>
        <v>100.27748918936217</v>
      </c>
    </row>
    <row r="8" spans="1:18" ht="15.9" customHeight="1" x14ac:dyDescent="0.35">
      <c r="A8" s="168">
        <v>10</v>
      </c>
      <c r="B8" s="42">
        <v>95.227272727272734</v>
      </c>
      <c r="C8" s="42">
        <v>96.930392156862709</v>
      </c>
      <c r="D8" s="37">
        <v>95.772727272727266</v>
      </c>
      <c r="E8" s="37">
        <v>95.007999999999996</v>
      </c>
      <c r="F8" s="42">
        <v>93.772727272727266</v>
      </c>
      <c r="G8" s="42">
        <v>95.43703703703703</v>
      </c>
      <c r="H8" s="42">
        <v>95.882000000000005</v>
      </c>
      <c r="I8" s="42">
        <v>98.74</v>
      </c>
      <c r="J8" s="42">
        <v>95.7</v>
      </c>
      <c r="K8" s="42">
        <v>96.631578947368425</v>
      </c>
      <c r="L8" s="39">
        <v>95</v>
      </c>
      <c r="M8" s="37">
        <f t="shared" si="0"/>
        <v>95.910173541399544</v>
      </c>
      <c r="N8" s="14">
        <f t="shared" si="1"/>
        <v>4.9672727272727286</v>
      </c>
      <c r="O8" s="12">
        <v>90</v>
      </c>
      <c r="P8" s="13">
        <v>100</v>
      </c>
      <c r="Q8" s="48">
        <f t="shared" si="2"/>
        <v>99.958492487128254</v>
      </c>
    </row>
    <row r="9" spans="1:18" ht="15.9" customHeight="1" x14ac:dyDescent="0.35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9">
        <v>95</v>
      </c>
      <c r="M9" s="37"/>
      <c r="N9" s="14">
        <f t="shared" si="1"/>
        <v>0</v>
      </c>
      <c r="O9" s="12">
        <v>90</v>
      </c>
      <c r="P9" s="13">
        <v>100</v>
      </c>
      <c r="Q9" s="48">
        <f t="shared" si="2"/>
        <v>0</v>
      </c>
    </row>
    <row r="10" spans="1:18" ht="15.9" customHeight="1" x14ac:dyDescent="0.35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9">
        <v>95</v>
      </c>
      <c r="M10" s="37"/>
      <c r="N10" s="14">
        <f t="shared" si="1"/>
        <v>0</v>
      </c>
      <c r="O10" s="12">
        <v>90</v>
      </c>
      <c r="P10" s="13">
        <v>100</v>
      </c>
      <c r="Q10" s="48">
        <f t="shared" si="2"/>
        <v>0</v>
      </c>
    </row>
    <row r="11" spans="1:18" ht="15.9" customHeight="1" x14ac:dyDescent="0.35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9">
        <v>95</v>
      </c>
      <c r="M11" s="37"/>
      <c r="N11" s="14">
        <f t="shared" si="1"/>
        <v>0</v>
      </c>
      <c r="O11" s="12">
        <v>90</v>
      </c>
      <c r="P11" s="13">
        <v>100</v>
      </c>
      <c r="Q11" s="48">
        <f t="shared" si="2"/>
        <v>0</v>
      </c>
    </row>
    <row r="12" spans="1:18" ht="15.9" customHeight="1" x14ac:dyDescent="0.35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9">
        <v>95</v>
      </c>
      <c r="M12" s="37"/>
      <c r="N12" s="14">
        <f t="shared" si="1"/>
        <v>0</v>
      </c>
      <c r="O12" s="12">
        <v>90</v>
      </c>
      <c r="P12" s="13">
        <v>100</v>
      </c>
      <c r="Q12" s="48">
        <f t="shared" si="2"/>
        <v>0</v>
      </c>
    </row>
    <row r="13" spans="1:18" ht="15.9" customHeight="1" x14ac:dyDescent="0.35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95</v>
      </c>
      <c r="M13" s="37"/>
      <c r="N13" s="14">
        <f t="shared" si="1"/>
        <v>0</v>
      </c>
      <c r="O13" s="12">
        <v>90</v>
      </c>
      <c r="P13" s="13">
        <v>100</v>
      </c>
      <c r="Q13" s="48">
        <f t="shared" si="2"/>
        <v>0</v>
      </c>
    </row>
    <row r="14" spans="1:18" ht="15.9" customHeight="1" x14ac:dyDescent="0.35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95</v>
      </c>
      <c r="M14" s="37"/>
      <c r="N14" s="14">
        <f t="shared" si="1"/>
        <v>0</v>
      </c>
      <c r="O14" s="12">
        <v>90</v>
      </c>
      <c r="P14" s="13">
        <v>100</v>
      </c>
      <c r="Q14" s="48">
        <f t="shared" si="2"/>
        <v>0</v>
      </c>
    </row>
    <row r="15" spans="1:18" ht="15.9" customHeight="1" x14ac:dyDescent="0.35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95</v>
      </c>
      <c r="M15" s="37"/>
      <c r="N15" s="14">
        <f t="shared" si="1"/>
        <v>0</v>
      </c>
      <c r="O15" s="12">
        <v>90</v>
      </c>
      <c r="P15" s="13">
        <v>100</v>
      </c>
      <c r="Q15" s="48">
        <f t="shared" si="2"/>
        <v>0</v>
      </c>
      <c r="R15" s="7"/>
    </row>
    <row r="16" spans="1:18" ht="15.9" customHeight="1" x14ac:dyDescent="0.35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95</v>
      </c>
      <c r="M16" s="37"/>
      <c r="N16" s="14">
        <f t="shared" si="1"/>
        <v>0</v>
      </c>
      <c r="O16" s="12">
        <v>90</v>
      </c>
      <c r="P16" s="13">
        <v>100</v>
      </c>
      <c r="Q16" s="48">
        <f t="shared" si="2"/>
        <v>0</v>
      </c>
      <c r="R16" s="7"/>
    </row>
    <row r="17" spans="1:18" ht="15.9" customHeight="1" x14ac:dyDescent="0.35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95</v>
      </c>
      <c r="M17" s="37"/>
      <c r="N17" s="14">
        <f t="shared" si="1"/>
        <v>0</v>
      </c>
      <c r="O17" s="12">
        <v>90</v>
      </c>
      <c r="P17" s="13">
        <v>100</v>
      </c>
      <c r="Q17" s="48">
        <f t="shared" si="2"/>
        <v>0</v>
      </c>
      <c r="R17" s="7"/>
    </row>
    <row r="18" spans="1:18" ht="15.9" customHeight="1" x14ac:dyDescent="0.35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95</v>
      </c>
      <c r="M18" s="37"/>
      <c r="N18" s="14">
        <f>MAX(B18:K18)-MIN(B18:K18)</f>
        <v>0</v>
      </c>
      <c r="O18" s="12">
        <v>90</v>
      </c>
      <c r="P18" s="13">
        <v>100</v>
      </c>
      <c r="Q18" s="48">
        <f t="shared" si="2"/>
        <v>0</v>
      </c>
    </row>
    <row r="19" spans="1:18" ht="15.9" customHeight="1" x14ac:dyDescent="0.35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95</v>
      </c>
      <c r="M19" s="37"/>
      <c r="N19" s="14">
        <f>MAX(B19:K19)-MIN(B19:K19)</f>
        <v>0</v>
      </c>
      <c r="O19" s="12">
        <v>90</v>
      </c>
      <c r="P19" s="13">
        <v>100</v>
      </c>
      <c r="Q19" s="48">
        <f t="shared" si="2"/>
        <v>0</v>
      </c>
    </row>
    <row r="20" spans="1:18" ht="15.9" customHeight="1" x14ac:dyDescent="0.35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95</v>
      </c>
      <c r="M20" s="37"/>
      <c r="N20" s="14">
        <f>MAX(B20:K20)-MIN(B20:K20)</f>
        <v>0</v>
      </c>
      <c r="O20" s="12">
        <v>90</v>
      </c>
      <c r="P20" s="13">
        <v>100</v>
      </c>
      <c r="Q20" s="48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20"/>
  <sheetViews>
    <sheetView zoomScale="73" zoomScaleNormal="73" zoomScaleSheetLayoutView="70" workbookViewId="0">
      <selection activeCell="N52" sqref="N52"/>
    </sheetView>
  </sheetViews>
  <sheetFormatPr defaultRowHeight="13.2" x14ac:dyDescent="0.2"/>
  <cols>
    <col min="1" max="1" width="3.77734375" customWidth="1"/>
    <col min="2" max="2" width="9.77734375" customWidth="1"/>
    <col min="3" max="3" width="10.44140625" bestFit="1" customWidth="1"/>
    <col min="4" max="4" width="10.44140625" customWidth="1"/>
    <col min="5" max="5" width="10.77734375" customWidth="1"/>
    <col min="6" max="6" width="9.44140625" customWidth="1"/>
    <col min="7" max="7" width="10.21875" customWidth="1"/>
    <col min="8" max="8" width="10.33203125" customWidth="1"/>
    <col min="9" max="9" width="10.6640625" customWidth="1"/>
    <col min="10" max="10" width="10.77734375" customWidth="1"/>
    <col min="11" max="11" width="10.33203125" customWidth="1"/>
    <col min="12" max="12" width="6.88671875" customWidth="1"/>
    <col min="13" max="13" width="9.77734375" customWidth="1"/>
    <col min="14" max="14" width="7.6640625" customWidth="1"/>
    <col min="15" max="16" width="2.6640625" customWidth="1"/>
  </cols>
  <sheetData>
    <row r="1" spans="1:18" ht="20.100000000000001" customHeight="1" x14ac:dyDescent="0.45">
      <c r="A1" s="15"/>
      <c r="B1" s="15"/>
      <c r="C1" s="15"/>
      <c r="D1" s="15"/>
      <c r="E1" s="15"/>
      <c r="F1" s="10" t="s">
        <v>119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ht="15.9" customHeight="1" x14ac:dyDescent="0.3">
      <c r="A2" s="1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2" t="s">
        <v>30</v>
      </c>
      <c r="P2" s="13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280.89999999999998</v>
      </c>
      <c r="F3" s="170"/>
      <c r="G3" s="169"/>
      <c r="H3" s="169"/>
      <c r="I3" s="169"/>
      <c r="J3" s="169">
        <v>282.3</v>
      </c>
      <c r="K3" s="169"/>
      <c r="L3" s="38">
        <v>283</v>
      </c>
      <c r="M3" s="37">
        <f t="shared" ref="M3:M8" si="0">AVERAGE(B3:K3)</f>
        <v>281.60000000000002</v>
      </c>
      <c r="N3" s="37">
        <f>MAX(B3:K3)-MIN(B3:K3)</f>
        <v>1.4000000000000341</v>
      </c>
      <c r="O3" s="12">
        <v>268</v>
      </c>
      <c r="P3" s="13">
        <v>298</v>
      </c>
      <c r="Q3" s="48">
        <f>M3/M3*100</f>
        <v>100</v>
      </c>
    </row>
    <row r="4" spans="1:18" ht="15.9" customHeight="1" x14ac:dyDescent="0.3">
      <c r="A4" s="168">
        <v>6</v>
      </c>
      <c r="B4" s="42">
        <v>282.25</v>
      </c>
      <c r="C4" s="42">
        <v>286.39999999999981</v>
      </c>
      <c r="D4" s="37">
        <v>282.76470588235293</v>
      </c>
      <c r="E4" s="37">
        <v>280.53899999999999</v>
      </c>
      <c r="F4" s="42">
        <v>278.44444444444446</v>
      </c>
      <c r="G4" s="42">
        <v>282.3</v>
      </c>
      <c r="H4" s="42">
        <v>277.76600000000002</v>
      </c>
      <c r="I4" s="42">
        <v>285.3</v>
      </c>
      <c r="J4" s="42">
        <v>286.39999999999981</v>
      </c>
      <c r="K4" s="42">
        <v>285.44444444444446</v>
      </c>
      <c r="L4" s="38">
        <v>283</v>
      </c>
      <c r="M4" s="37">
        <f t="shared" si="0"/>
        <v>282.76085947712414</v>
      </c>
      <c r="N4" s="37">
        <f t="shared" ref="N4:N17" si="1">MAX(B4:K4)-MIN(B4:K4)</f>
        <v>8.6339999999997872</v>
      </c>
      <c r="O4" s="12">
        <v>268</v>
      </c>
      <c r="P4" s="13">
        <v>298</v>
      </c>
      <c r="Q4" s="48">
        <f>M4/M$3*100</f>
        <v>100.41223703022875</v>
      </c>
    </row>
    <row r="5" spans="1:18" ht="15.9" customHeight="1" x14ac:dyDescent="0.3">
      <c r="A5" s="168">
        <v>7</v>
      </c>
      <c r="B5" s="42">
        <v>283</v>
      </c>
      <c r="C5" s="42">
        <v>286.95376344086014</v>
      </c>
      <c r="D5" s="37">
        <v>282.38888888888891</v>
      </c>
      <c r="E5" s="37">
        <v>279.03800000000001</v>
      </c>
      <c r="F5" s="42">
        <v>281.8125</v>
      </c>
      <c r="G5" s="42">
        <v>281.08333333333337</v>
      </c>
      <c r="H5" s="42">
        <v>275.67700000000002</v>
      </c>
      <c r="I5" s="42">
        <v>284.92</v>
      </c>
      <c r="J5" s="42">
        <v>282.77999999999997</v>
      </c>
      <c r="K5" s="42">
        <v>283.89999999999998</v>
      </c>
      <c r="L5" s="38">
        <v>283</v>
      </c>
      <c r="M5" s="37">
        <f t="shared" si="0"/>
        <v>282.15534856630825</v>
      </c>
      <c r="N5" s="37">
        <f t="shared" si="1"/>
        <v>11.276763440860123</v>
      </c>
      <c r="O5" s="12">
        <v>268</v>
      </c>
      <c r="P5" s="13">
        <v>298</v>
      </c>
      <c r="Q5" s="48">
        <f t="shared" ref="Q5:Q20" si="2">M5/M$3*100</f>
        <v>100.19721184883103</v>
      </c>
    </row>
    <row r="6" spans="1:18" ht="15.9" customHeight="1" x14ac:dyDescent="0.3">
      <c r="A6" s="168">
        <v>8</v>
      </c>
      <c r="B6" s="42">
        <v>282.52380952380952</v>
      </c>
      <c r="C6" s="42">
        <v>286.86627906976742</v>
      </c>
      <c r="D6" s="37">
        <v>279.27777777777777</v>
      </c>
      <c r="E6" s="37">
        <v>279.10199999999998</v>
      </c>
      <c r="F6" s="42">
        <v>279</v>
      </c>
      <c r="G6" s="42">
        <v>281.43461538461537</v>
      </c>
      <c r="H6" s="42">
        <v>275.66699999999997</v>
      </c>
      <c r="I6" s="42">
        <v>285.3</v>
      </c>
      <c r="J6" s="42">
        <v>281.23</v>
      </c>
      <c r="K6" s="42">
        <v>282.10526315789474</v>
      </c>
      <c r="L6" s="38">
        <v>283</v>
      </c>
      <c r="M6" s="37">
        <f t="shared" si="0"/>
        <v>281.25067449138646</v>
      </c>
      <c r="N6" s="37">
        <f t="shared" si="1"/>
        <v>11.199279069767442</v>
      </c>
      <c r="O6" s="12">
        <v>268</v>
      </c>
      <c r="P6" s="13">
        <v>298</v>
      </c>
      <c r="Q6" s="48">
        <f t="shared" si="2"/>
        <v>99.875949748361663</v>
      </c>
    </row>
    <row r="7" spans="1:18" ht="15.9" customHeight="1" x14ac:dyDescent="0.3">
      <c r="A7" s="168">
        <v>9</v>
      </c>
      <c r="B7" s="42">
        <v>281.75</v>
      </c>
      <c r="C7" s="42">
        <v>286.58780487804881</v>
      </c>
      <c r="D7" s="37">
        <v>281.625</v>
      </c>
      <c r="E7" s="37">
        <v>278.65600000000001</v>
      </c>
      <c r="F7" s="42">
        <v>280.5</v>
      </c>
      <c r="G7" s="42">
        <v>280.78947368421046</v>
      </c>
      <c r="H7" s="42">
        <v>275.48500000000001</v>
      </c>
      <c r="I7" s="42">
        <v>284.77999999999997</v>
      </c>
      <c r="J7" s="42">
        <v>280.62</v>
      </c>
      <c r="K7" s="42">
        <v>285.29411764705884</v>
      </c>
      <c r="L7" s="38">
        <v>283</v>
      </c>
      <c r="M7" s="37">
        <f t="shared" si="0"/>
        <v>281.60873962093177</v>
      </c>
      <c r="N7" s="37">
        <f t="shared" si="1"/>
        <v>11.102804878048801</v>
      </c>
      <c r="O7" s="12">
        <v>268</v>
      </c>
      <c r="P7" s="13">
        <v>298</v>
      </c>
      <c r="Q7" s="48">
        <f t="shared" si="2"/>
        <v>100.00310355856952</v>
      </c>
    </row>
    <row r="8" spans="1:18" ht="15.9" customHeight="1" x14ac:dyDescent="0.3">
      <c r="A8" s="168">
        <v>10</v>
      </c>
      <c r="B8" s="42">
        <v>281.95454545454544</v>
      </c>
      <c r="C8" s="42">
        <v>286.11612903225796</v>
      </c>
      <c r="D8" s="37">
        <v>283.05</v>
      </c>
      <c r="E8" s="37">
        <v>279.40300000000002</v>
      </c>
      <c r="F8" s="42">
        <v>279.54545454545456</v>
      </c>
      <c r="G8" s="42">
        <v>282.67037037037039</v>
      </c>
      <c r="H8" s="42">
        <v>276.22699999999998</v>
      </c>
      <c r="I8" s="42">
        <v>284.58999999999997</v>
      </c>
      <c r="J8" s="42">
        <v>280.39</v>
      </c>
      <c r="K8" s="42">
        <v>283.88888888888891</v>
      </c>
      <c r="L8" s="38">
        <v>283</v>
      </c>
      <c r="M8" s="37">
        <f t="shared" si="0"/>
        <v>281.78353882915172</v>
      </c>
      <c r="N8" s="37">
        <f t="shared" si="1"/>
        <v>9.8891290322579835</v>
      </c>
      <c r="O8" s="12">
        <v>268</v>
      </c>
      <c r="P8" s="13">
        <v>298</v>
      </c>
      <c r="Q8" s="48">
        <f t="shared" si="2"/>
        <v>100.06517714103398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8">
        <v>283</v>
      </c>
      <c r="M9" s="37"/>
      <c r="N9" s="37">
        <f t="shared" si="1"/>
        <v>0</v>
      </c>
      <c r="O9" s="12">
        <v>268</v>
      </c>
      <c r="P9" s="13">
        <v>298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8">
        <v>283</v>
      </c>
      <c r="M10" s="37"/>
      <c r="N10" s="37">
        <f t="shared" si="1"/>
        <v>0</v>
      </c>
      <c r="O10" s="12">
        <v>268</v>
      </c>
      <c r="P10" s="13">
        <v>298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8">
        <v>283</v>
      </c>
      <c r="M11" s="37"/>
      <c r="N11" s="37">
        <f t="shared" si="1"/>
        <v>0</v>
      </c>
      <c r="O11" s="12">
        <v>268</v>
      </c>
      <c r="P11" s="13">
        <v>298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8">
        <v>283</v>
      </c>
      <c r="M12" s="37"/>
      <c r="N12" s="37">
        <f t="shared" si="1"/>
        <v>0</v>
      </c>
      <c r="O12" s="12">
        <v>268</v>
      </c>
      <c r="P12" s="13">
        <v>298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283</v>
      </c>
      <c r="M13" s="37"/>
      <c r="N13" s="37">
        <f t="shared" si="1"/>
        <v>0</v>
      </c>
      <c r="O13" s="12">
        <v>268</v>
      </c>
      <c r="P13" s="13">
        <v>298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283</v>
      </c>
      <c r="M14" s="37"/>
      <c r="N14" s="37">
        <f t="shared" si="1"/>
        <v>0</v>
      </c>
      <c r="O14" s="12">
        <v>268</v>
      </c>
      <c r="P14" s="13">
        <v>298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283</v>
      </c>
      <c r="M15" s="37"/>
      <c r="N15" s="37">
        <f t="shared" si="1"/>
        <v>0</v>
      </c>
      <c r="O15" s="12">
        <v>268</v>
      </c>
      <c r="P15" s="13">
        <v>298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283</v>
      </c>
      <c r="M16" s="37"/>
      <c r="N16" s="37">
        <f t="shared" si="1"/>
        <v>0</v>
      </c>
      <c r="O16" s="12">
        <v>268</v>
      </c>
      <c r="P16" s="13">
        <v>298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283</v>
      </c>
      <c r="M17" s="37"/>
      <c r="N17" s="37">
        <f t="shared" si="1"/>
        <v>0</v>
      </c>
      <c r="O17" s="12">
        <v>268</v>
      </c>
      <c r="P17" s="13">
        <v>298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283</v>
      </c>
      <c r="M18" s="37"/>
      <c r="N18" s="37">
        <f>MAX(B18:K18)-MIN(B18:K18)</f>
        <v>0</v>
      </c>
      <c r="O18" s="12">
        <v>268</v>
      </c>
      <c r="P18" s="13">
        <v>298</v>
      </c>
      <c r="Q18" s="48">
        <f t="shared" si="2"/>
        <v>0</v>
      </c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283</v>
      </c>
      <c r="M19" s="37"/>
      <c r="N19" s="37">
        <f>MAX(B19:K19)-MIN(B19:K19)</f>
        <v>0</v>
      </c>
      <c r="O19" s="12">
        <v>268</v>
      </c>
      <c r="P19" s="13">
        <v>298</v>
      </c>
      <c r="Q19" s="48">
        <f t="shared" si="2"/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283</v>
      </c>
      <c r="M20" s="37"/>
      <c r="N20" s="37">
        <f>MAX(B20:K20)-MIN(B20:K20)</f>
        <v>0</v>
      </c>
      <c r="O20" s="12">
        <v>268</v>
      </c>
      <c r="P20" s="13">
        <v>298</v>
      </c>
      <c r="Q20" s="48">
        <f t="shared" si="2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10.44140625" customWidth="1"/>
    <col min="8" max="8" width="10.21875" customWidth="1"/>
    <col min="9" max="9" width="10.6640625" customWidth="1"/>
    <col min="10" max="10" width="9.88671875" customWidth="1"/>
    <col min="11" max="11" width="10.8867187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75</v>
      </c>
    </row>
    <row r="2" spans="1:18" ht="15.9" customHeight="1" x14ac:dyDescent="0.3">
      <c r="A2" s="1" t="s">
        <v>46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302.89999999999998</v>
      </c>
      <c r="F3" s="170"/>
      <c r="G3" s="169"/>
      <c r="H3" s="169"/>
      <c r="I3" s="169"/>
      <c r="J3" s="169">
        <v>304.89999999999998</v>
      </c>
      <c r="K3" s="169"/>
      <c r="L3" s="38">
        <v>303</v>
      </c>
      <c r="M3" s="37">
        <f t="shared" ref="M3:M8" si="0">AVERAGE(B3:K3)</f>
        <v>303.89999999999998</v>
      </c>
      <c r="N3" s="37">
        <f>MAX(B3:K3)-MIN(B3:K3)</f>
        <v>2</v>
      </c>
      <c r="O3" s="17">
        <v>287</v>
      </c>
      <c r="P3" s="18">
        <v>319</v>
      </c>
      <c r="Q3" s="20">
        <f>M3/M3*100</f>
        <v>100</v>
      </c>
    </row>
    <row r="4" spans="1:18" ht="15.9" customHeight="1" x14ac:dyDescent="0.3">
      <c r="A4" s="168">
        <v>6</v>
      </c>
      <c r="B4" s="42">
        <v>304.35000000000002</v>
      </c>
      <c r="C4" s="42">
        <v>302.57407407407396</v>
      </c>
      <c r="D4" s="37">
        <v>307.11764705882354</v>
      </c>
      <c r="E4" s="37">
        <v>300.72199999999998</v>
      </c>
      <c r="F4" s="42">
        <v>304.83333333333331</v>
      </c>
      <c r="G4" s="42">
        <v>309.7</v>
      </c>
      <c r="H4" s="42">
        <v>304</v>
      </c>
      <c r="I4" s="42">
        <v>299.45</v>
      </c>
      <c r="J4" s="42">
        <v>302.57407407407396</v>
      </c>
      <c r="K4" s="42">
        <v>306.44444444444446</v>
      </c>
      <c r="L4" s="38">
        <v>303</v>
      </c>
      <c r="M4" s="37">
        <f t="shared" si="0"/>
        <v>304.1765572984749</v>
      </c>
      <c r="N4" s="37">
        <f t="shared" ref="N4:N17" si="1">MAX(B4:K4)-MIN(B4:K4)</f>
        <v>10.25</v>
      </c>
      <c r="O4" s="17">
        <v>287</v>
      </c>
      <c r="P4" s="18">
        <v>319</v>
      </c>
      <c r="Q4" s="20">
        <f>M4/M$3*100</f>
        <v>100.09100273065974</v>
      </c>
    </row>
    <row r="5" spans="1:18" ht="15.9" customHeight="1" x14ac:dyDescent="0.3">
      <c r="A5" s="168">
        <v>7</v>
      </c>
      <c r="B5" s="42">
        <v>303.5</v>
      </c>
      <c r="C5" s="42">
        <v>298.55698924731178</v>
      </c>
      <c r="D5" s="37">
        <v>307</v>
      </c>
      <c r="E5" s="37">
        <v>301.25</v>
      </c>
      <c r="F5" s="42">
        <v>302.6875</v>
      </c>
      <c r="G5" s="42">
        <v>303.85000000000002</v>
      </c>
      <c r="H5" s="42">
        <v>303.67700000000002</v>
      </c>
      <c r="I5" s="42">
        <v>301.77</v>
      </c>
      <c r="J5" s="42">
        <v>304.14</v>
      </c>
      <c r="K5" s="42">
        <v>303</v>
      </c>
      <c r="L5" s="38">
        <v>303</v>
      </c>
      <c r="M5" s="37">
        <f t="shared" si="0"/>
        <v>302.94314892473119</v>
      </c>
      <c r="N5" s="37">
        <f t="shared" si="1"/>
        <v>8.4430107526882239</v>
      </c>
      <c r="O5" s="17">
        <v>287</v>
      </c>
      <c r="P5" s="18">
        <v>319</v>
      </c>
      <c r="Q5" s="20">
        <f t="shared" ref="Q5:Q17" si="2">M5/M$3*100</f>
        <v>99.685142785367304</v>
      </c>
    </row>
    <row r="6" spans="1:18" ht="15.9" customHeight="1" x14ac:dyDescent="0.3">
      <c r="A6" s="168">
        <v>8</v>
      </c>
      <c r="B6" s="42">
        <v>306.42857142857144</v>
      </c>
      <c r="C6" s="42">
        <v>300.10537634408593</v>
      </c>
      <c r="D6" s="37">
        <v>301.89473684210526</v>
      </c>
      <c r="E6" s="37">
        <v>301.28500000000003</v>
      </c>
      <c r="F6" s="42">
        <v>304.85000000000002</v>
      </c>
      <c r="G6" s="42">
        <v>302.37692307692311</v>
      </c>
      <c r="H6" s="42">
        <v>303.07900000000001</v>
      </c>
      <c r="I6" s="42">
        <v>301.54000000000002</v>
      </c>
      <c r="J6" s="42">
        <v>303.44</v>
      </c>
      <c r="K6" s="42">
        <v>304.07142857142856</v>
      </c>
      <c r="L6" s="38">
        <v>303</v>
      </c>
      <c r="M6" s="37">
        <f t="shared" si="0"/>
        <v>302.90710362631143</v>
      </c>
      <c r="N6" s="37">
        <f t="shared" si="1"/>
        <v>6.3231950844855191</v>
      </c>
      <c r="O6" s="17">
        <v>287</v>
      </c>
      <c r="P6" s="18">
        <v>319</v>
      </c>
      <c r="Q6" s="20">
        <f t="shared" si="2"/>
        <v>99.673281877693796</v>
      </c>
    </row>
    <row r="7" spans="1:18" ht="15.9" customHeight="1" x14ac:dyDescent="0.3">
      <c r="A7" s="168">
        <v>9</v>
      </c>
      <c r="B7" s="42">
        <v>304.39999999999998</v>
      </c>
      <c r="C7" s="42">
        <v>301.88571428571419</v>
      </c>
      <c r="D7" s="37">
        <v>301.8125</v>
      </c>
      <c r="E7" s="37">
        <v>299.26100000000002</v>
      </c>
      <c r="F7" s="42">
        <v>302.89999999999998</v>
      </c>
      <c r="G7" s="42">
        <v>303.51052631578949</v>
      </c>
      <c r="H7" s="42">
        <v>303.90300000000002</v>
      </c>
      <c r="I7" s="42">
        <v>302.70999999999998</v>
      </c>
      <c r="J7" s="42">
        <v>302.60000000000002</v>
      </c>
      <c r="K7" s="42">
        <v>305.58823529411762</v>
      </c>
      <c r="L7" s="38">
        <v>303</v>
      </c>
      <c r="M7" s="37">
        <f t="shared" si="0"/>
        <v>302.85709758956216</v>
      </c>
      <c r="N7" s="37">
        <f t="shared" si="1"/>
        <v>6.3272352941175996</v>
      </c>
      <c r="O7" s="17">
        <v>287</v>
      </c>
      <c r="P7" s="18">
        <v>319</v>
      </c>
      <c r="Q7" s="20">
        <f t="shared" si="2"/>
        <v>99.65682711074767</v>
      </c>
    </row>
    <row r="8" spans="1:18" ht="15.9" customHeight="1" x14ac:dyDescent="0.3">
      <c r="A8" s="168">
        <v>10</v>
      </c>
      <c r="B8" s="42">
        <v>303.95454545454544</v>
      </c>
      <c r="C8" s="42">
        <v>300.97604166666662</v>
      </c>
      <c r="D8" s="37">
        <v>305.59090909090907</v>
      </c>
      <c r="E8" s="37">
        <v>299.798</v>
      </c>
      <c r="F8" s="42">
        <v>303.90909090909093</v>
      </c>
      <c r="G8" s="42">
        <v>304.37777777777779</v>
      </c>
      <c r="H8" s="42">
        <v>304.48899999999998</v>
      </c>
      <c r="I8" s="42">
        <v>302.97000000000003</v>
      </c>
      <c r="J8" s="42">
        <v>302.12</v>
      </c>
      <c r="K8" s="42">
        <v>307.53846153846155</v>
      </c>
      <c r="L8" s="38">
        <v>303</v>
      </c>
      <c r="M8" s="37">
        <f t="shared" si="0"/>
        <v>303.57238264374513</v>
      </c>
      <c r="N8" s="37">
        <f t="shared" si="1"/>
        <v>7.7404615384615454</v>
      </c>
      <c r="O8" s="17">
        <v>287</v>
      </c>
      <c r="P8" s="18">
        <v>319</v>
      </c>
      <c r="Q8" s="20">
        <f t="shared" si="2"/>
        <v>99.892195670860531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8">
        <v>303</v>
      </c>
      <c r="M9" s="37"/>
      <c r="N9" s="37">
        <f t="shared" si="1"/>
        <v>0</v>
      </c>
      <c r="O9" s="17">
        <v>287</v>
      </c>
      <c r="P9" s="18">
        <v>319</v>
      </c>
      <c r="Q9" s="20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8">
        <v>303</v>
      </c>
      <c r="M10" s="37"/>
      <c r="N10" s="37">
        <f t="shared" si="1"/>
        <v>0</v>
      </c>
      <c r="O10" s="17">
        <v>287</v>
      </c>
      <c r="P10" s="18">
        <v>319</v>
      </c>
      <c r="Q10" s="20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8">
        <v>303</v>
      </c>
      <c r="M11" s="37"/>
      <c r="N11" s="37">
        <f t="shared" si="1"/>
        <v>0</v>
      </c>
      <c r="O11" s="17">
        <v>287</v>
      </c>
      <c r="P11" s="18">
        <v>319</v>
      </c>
      <c r="Q11" s="20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8">
        <v>303</v>
      </c>
      <c r="M12" s="37"/>
      <c r="N12" s="37">
        <f t="shared" si="1"/>
        <v>0</v>
      </c>
      <c r="O12" s="17">
        <v>287</v>
      </c>
      <c r="P12" s="18">
        <v>319</v>
      </c>
      <c r="Q12" s="20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8">
        <v>303</v>
      </c>
      <c r="M13" s="37"/>
      <c r="N13" s="37">
        <f t="shared" si="1"/>
        <v>0</v>
      </c>
      <c r="O13" s="17">
        <v>287</v>
      </c>
      <c r="P13" s="18">
        <v>319</v>
      </c>
      <c r="Q13" s="20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8">
        <v>303</v>
      </c>
      <c r="M14" s="37"/>
      <c r="N14" s="37">
        <f t="shared" si="1"/>
        <v>0</v>
      </c>
      <c r="O14" s="17">
        <v>287</v>
      </c>
      <c r="P14" s="18">
        <v>319</v>
      </c>
      <c r="Q14" s="20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8">
        <v>303</v>
      </c>
      <c r="M15" s="37"/>
      <c r="N15" s="37">
        <f>MAX(B15:K15)-MIN(B15:K15)</f>
        <v>0</v>
      </c>
      <c r="O15" s="17">
        <v>287</v>
      </c>
      <c r="P15" s="18">
        <v>319</v>
      </c>
      <c r="Q15" s="20">
        <f>M15/M$3*100</f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8">
        <v>303</v>
      </c>
      <c r="M16" s="37"/>
      <c r="N16" s="37">
        <f t="shared" si="1"/>
        <v>0</v>
      </c>
      <c r="O16" s="17">
        <v>287</v>
      </c>
      <c r="P16" s="18">
        <v>319</v>
      </c>
      <c r="Q16" s="20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8">
        <v>303</v>
      </c>
      <c r="M17" s="37"/>
      <c r="N17" s="37">
        <f t="shared" si="1"/>
        <v>0</v>
      </c>
      <c r="O17" s="17">
        <v>287</v>
      </c>
      <c r="P17" s="18">
        <v>319</v>
      </c>
      <c r="Q17" s="20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8">
        <v>303</v>
      </c>
      <c r="M18" s="37"/>
      <c r="N18" s="37">
        <f>MAX(B18:K18)-MIN(B18:K18)</f>
        <v>0</v>
      </c>
      <c r="O18" s="17">
        <v>287</v>
      </c>
      <c r="P18" s="18">
        <v>319</v>
      </c>
      <c r="Q18" s="20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8">
        <v>303</v>
      </c>
      <c r="M19" s="37"/>
      <c r="N19" s="37">
        <f>MAX(B19:K19)-MIN(B19:K19)</f>
        <v>0</v>
      </c>
      <c r="O19" s="17">
        <v>287</v>
      </c>
      <c r="P19" s="18">
        <v>319</v>
      </c>
      <c r="Q19" s="20">
        <f>M19/M$3*100</f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8">
        <v>303</v>
      </c>
      <c r="M20" s="37"/>
      <c r="N20" s="37">
        <f>MAX(B20:K20)-MIN(B20:K20)</f>
        <v>0</v>
      </c>
      <c r="O20" s="17">
        <v>287</v>
      </c>
      <c r="P20" s="18">
        <v>319</v>
      </c>
      <c r="Q20" s="20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44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1" customWidth="1"/>
    <col min="3" max="3" width="10.44140625" bestFit="1" customWidth="1"/>
    <col min="4" max="4" width="10.44140625" customWidth="1"/>
    <col min="5" max="5" width="10.21875" customWidth="1"/>
    <col min="6" max="6" width="9.44140625" customWidth="1"/>
    <col min="7" max="7" width="10.44140625" customWidth="1"/>
    <col min="8" max="8" width="9.6640625" customWidth="1"/>
    <col min="9" max="9" width="10.6640625" customWidth="1"/>
    <col min="10" max="10" width="10.21875" customWidth="1"/>
    <col min="11" max="11" width="11.332031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47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70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3" t="s">
        <v>76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215.6</v>
      </c>
      <c r="F3" s="170"/>
      <c r="G3" s="169"/>
      <c r="H3" s="169"/>
      <c r="I3" s="169"/>
      <c r="J3" s="169">
        <v>213.8</v>
      </c>
      <c r="K3" s="169"/>
      <c r="L3" s="39">
        <v>214</v>
      </c>
      <c r="M3" s="37">
        <f t="shared" ref="M3:M8" si="0">AVERAGE(B3:K3)</f>
        <v>214.7</v>
      </c>
      <c r="N3" s="37">
        <f>MAX(B3:K3)-MIN(B3:K3)</f>
        <v>1.7999999999999829</v>
      </c>
      <c r="O3" s="17">
        <v>203</v>
      </c>
      <c r="P3" s="18">
        <v>225</v>
      </c>
      <c r="Q3" s="48">
        <f>M3/M3*100</f>
        <v>100</v>
      </c>
    </row>
    <row r="4" spans="1:18" ht="15.9" customHeight="1" x14ac:dyDescent="0.3">
      <c r="A4" s="168">
        <v>6</v>
      </c>
      <c r="B4" s="42">
        <v>214.55</v>
      </c>
      <c r="C4" s="42">
        <v>211.96666666666673</v>
      </c>
      <c r="D4" s="37">
        <v>210.06666666666666</v>
      </c>
      <c r="E4" s="37">
        <v>213.88300000000001</v>
      </c>
      <c r="F4" s="42">
        <v>214</v>
      </c>
      <c r="G4" s="42">
        <v>213.3</v>
      </c>
      <c r="H4" s="42">
        <v>216.13900000000001</v>
      </c>
      <c r="I4" s="42">
        <v>215.03</v>
      </c>
      <c r="J4" s="42">
        <v>211.96666666666673</v>
      </c>
      <c r="K4" s="42">
        <v>214.66666666666666</v>
      </c>
      <c r="L4" s="39">
        <v>214</v>
      </c>
      <c r="M4" s="37">
        <f t="shared" si="0"/>
        <v>213.55686666666671</v>
      </c>
      <c r="N4" s="37">
        <f t="shared" ref="N4:N17" si="1">MAX(B4:K4)-MIN(B4:K4)</f>
        <v>6.0723333333333471</v>
      </c>
      <c r="O4" s="17">
        <v>203</v>
      </c>
      <c r="P4" s="18">
        <v>225</v>
      </c>
      <c r="Q4" s="48">
        <f>M4/M$3*100</f>
        <v>99.46756714795842</v>
      </c>
    </row>
    <row r="5" spans="1:18" ht="15.9" customHeight="1" x14ac:dyDescent="0.3">
      <c r="A5" s="168">
        <v>7</v>
      </c>
      <c r="B5" s="42">
        <v>214.8</v>
      </c>
      <c r="C5" s="42">
        <v>212.44831460674163</v>
      </c>
      <c r="D5" s="37">
        <v>208.89473684210526</v>
      </c>
      <c r="E5" s="37">
        <v>213.065</v>
      </c>
      <c r="F5" s="42">
        <v>213.5625</v>
      </c>
      <c r="G5" s="42">
        <v>210.9</v>
      </c>
      <c r="H5" s="42">
        <v>215.01300000000001</v>
      </c>
      <c r="I5" s="42">
        <v>214.04</v>
      </c>
      <c r="J5" s="42">
        <v>211.67</v>
      </c>
      <c r="K5" s="42">
        <v>212.15789473684211</v>
      </c>
      <c r="L5" s="39">
        <v>214</v>
      </c>
      <c r="M5" s="37">
        <f t="shared" si="0"/>
        <v>212.65514461856893</v>
      </c>
      <c r="N5" s="37">
        <f t="shared" si="1"/>
        <v>6.1182631578947451</v>
      </c>
      <c r="O5" s="17">
        <v>203</v>
      </c>
      <c r="P5" s="18">
        <v>225</v>
      </c>
      <c r="Q5" s="48">
        <f t="shared" ref="Q5:Q17" si="2">M5/M$3*100</f>
        <v>99.047575509347425</v>
      </c>
    </row>
    <row r="6" spans="1:18" ht="15.9" customHeight="1" x14ac:dyDescent="0.3">
      <c r="A6" s="168">
        <v>8</v>
      </c>
      <c r="B6" s="42">
        <v>214.85714285714286</v>
      </c>
      <c r="C6" s="42">
        <v>212.49651162790704</v>
      </c>
      <c r="D6" s="37">
        <v>209.33333333333334</v>
      </c>
      <c r="E6" s="37">
        <v>212.40299999999999</v>
      </c>
      <c r="F6" s="42">
        <v>214.1</v>
      </c>
      <c r="G6" s="42">
        <v>211.85384615384618</v>
      </c>
      <c r="H6" s="42">
        <v>214.23599999999999</v>
      </c>
      <c r="I6" s="42">
        <v>213.44</v>
      </c>
      <c r="J6" s="42">
        <v>210.63</v>
      </c>
      <c r="K6" s="42">
        <v>212</v>
      </c>
      <c r="L6" s="39">
        <v>214</v>
      </c>
      <c r="M6" s="37">
        <f t="shared" si="0"/>
        <v>212.53498339722296</v>
      </c>
      <c r="N6" s="37">
        <f t="shared" si="1"/>
        <v>5.5238095238095184</v>
      </c>
      <c r="O6" s="17">
        <v>203</v>
      </c>
      <c r="P6" s="18">
        <v>225</v>
      </c>
      <c r="Q6" s="48">
        <f t="shared" si="2"/>
        <v>98.991608475651134</v>
      </c>
    </row>
    <row r="7" spans="1:18" ht="15.9" customHeight="1" x14ac:dyDescent="0.3">
      <c r="A7" s="168">
        <v>9</v>
      </c>
      <c r="B7" s="42">
        <v>214.3</v>
      </c>
      <c r="C7" s="42">
        <v>212.39250000000001</v>
      </c>
      <c r="D7" s="37">
        <v>211.64285714285714</v>
      </c>
      <c r="E7" s="37">
        <v>214.69399999999999</v>
      </c>
      <c r="F7" s="42">
        <v>213.7</v>
      </c>
      <c r="G7" s="42">
        <v>211.68947368421055</v>
      </c>
      <c r="H7" s="42">
        <v>214.73</v>
      </c>
      <c r="I7" s="42">
        <v>214.8</v>
      </c>
      <c r="J7" s="42">
        <v>209.58</v>
      </c>
      <c r="K7" s="42">
        <v>211.75</v>
      </c>
      <c r="L7" s="39">
        <v>214</v>
      </c>
      <c r="M7" s="37">
        <f t="shared" si="0"/>
        <v>212.92788308270673</v>
      </c>
      <c r="N7" s="37">
        <f t="shared" si="1"/>
        <v>5.2199999999999989</v>
      </c>
      <c r="O7" s="17">
        <v>203</v>
      </c>
      <c r="P7" s="18">
        <v>225</v>
      </c>
      <c r="Q7" s="48">
        <f t="shared" si="2"/>
        <v>99.174607863393916</v>
      </c>
    </row>
    <row r="8" spans="1:18" ht="15.9" customHeight="1" x14ac:dyDescent="0.3">
      <c r="A8" s="168">
        <v>10</v>
      </c>
      <c r="B8" s="42">
        <v>213.86363636363637</v>
      </c>
      <c r="C8" s="42">
        <v>211.38247422680413</v>
      </c>
      <c r="D8" s="37">
        <v>212.04761904761904</v>
      </c>
      <c r="E8" s="37">
        <v>215.96799999999999</v>
      </c>
      <c r="F8" s="42">
        <v>214.31818181818181</v>
      </c>
      <c r="G8" s="42">
        <v>213.29629629629628</v>
      </c>
      <c r="H8" s="42">
        <v>217.845</v>
      </c>
      <c r="I8" s="42">
        <v>214.64</v>
      </c>
      <c r="J8" s="42">
        <v>211.25</v>
      </c>
      <c r="K8" s="42">
        <v>215.55555555555554</v>
      </c>
      <c r="L8" s="39">
        <v>214</v>
      </c>
      <c r="M8" s="37">
        <f t="shared" si="0"/>
        <v>214.01667633080933</v>
      </c>
      <c r="N8" s="37">
        <f t="shared" si="1"/>
        <v>6.5949999999999989</v>
      </c>
      <c r="O8" s="17">
        <v>203</v>
      </c>
      <c r="P8" s="18">
        <v>225</v>
      </c>
      <c r="Q8" s="48">
        <f t="shared" si="2"/>
        <v>99.681730941224657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9">
        <v>214</v>
      </c>
      <c r="M9" s="37"/>
      <c r="N9" s="37">
        <f t="shared" si="1"/>
        <v>0</v>
      </c>
      <c r="O9" s="17">
        <v>203</v>
      </c>
      <c r="P9" s="18">
        <v>225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9">
        <v>214</v>
      </c>
      <c r="M10" s="37"/>
      <c r="N10" s="37">
        <f t="shared" si="1"/>
        <v>0</v>
      </c>
      <c r="O10" s="17">
        <v>203</v>
      </c>
      <c r="P10" s="18">
        <v>225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9">
        <v>214</v>
      </c>
      <c r="M11" s="37"/>
      <c r="N11" s="37">
        <f t="shared" si="1"/>
        <v>0</v>
      </c>
      <c r="O11" s="17">
        <v>203</v>
      </c>
      <c r="P11" s="18">
        <v>225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9">
        <v>214</v>
      </c>
      <c r="M12" s="37"/>
      <c r="N12" s="37">
        <f t="shared" si="1"/>
        <v>0</v>
      </c>
      <c r="O12" s="17">
        <v>203</v>
      </c>
      <c r="P12" s="18">
        <v>225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214</v>
      </c>
      <c r="M13" s="37"/>
      <c r="N13" s="37">
        <f t="shared" si="1"/>
        <v>0</v>
      </c>
      <c r="O13" s="17">
        <v>203</v>
      </c>
      <c r="P13" s="18">
        <v>225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214</v>
      </c>
      <c r="M14" s="37"/>
      <c r="N14" s="37">
        <f t="shared" si="1"/>
        <v>0</v>
      </c>
      <c r="O14" s="17">
        <v>203</v>
      </c>
      <c r="P14" s="18">
        <v>225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214</v>
      </c>
      <c r="M15" s="37"/>
      <c r="N15" s="37">
        <f t="shared" si="1"/>
        <v>0</v>
      </c>
      <c r="O15" s="17">
        <v>203</v>
      </c>
      <c r="P15" s="18">
        <v>225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214</v>
      </c>
      <c r="M16" s="37"/>
      <c r="N16" s="37">
        <f t="shared" si="1"/>
        <v>0</v>
      </c>
      <c r="O16" s="17">
        <v>203</v>
      </c>
      <c r="P16" s="18">
        <v>225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214</v>
      </c>
      <c r="M17" s="37"/>
      <c r="N17" s="37">
        <f t="shared" si="1"/>
        <v>0</v>
      </c>
      <c r="O17" s="17">
        <v>203</v>
      </c>
      <c r="P17" s="18">
        <v>225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214</v>
      </c>
      <c r="M18" s="37"/>
      <c r="N18" s="37">
        <f>MAX(B18:K18)-MIN(B18:K18)</f>
        <v>0</v>
      </c>
      <c r="O18" s="17">
        <v>203</v>
      </c>
      <c r="P18" s="18">
        <v>225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214</v>
      </c>
      <c r="M19" s="37"/>
      <c r="N19" s="37">
        <f>MAX(B19:K19)-MIN(B19:K19)</f>
        <v>0</v>
      </c>
      <c r="O19" s="17">
        <v>203</v>
      </c>
      <c r="P19" s="18">
        <v>225</v>
      </c>
      <c r="Q19" s="48">
        <f>M19/M$3*100</f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214</v>
      </c>
      <c r="M20" s="37"/>
      <c r="N20" s="37">
        <f>MAX(B20:K20)-MIN(B20:K20)</f>
        <v>0</v>
      </c>
      <c r="O20" s="17">
        <v>203</v>
      </c>
      <c r="P20" s="18">
        <v>225</v>
      </c>
      <c r="Q20" s="48">
        <f>M20/M$3*100</f>
        <v>0</v>
      </c>
    </row>
    <row r="44" spans="5:5" x14ac:dyDescent="0.2">
      <c r="E44" s="5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0.21875" customWidth="1"/>
    <col min="3" max="3" width="10.44140625" bestFit="1" customWidth="1"/>
    <col min="4" max="4" width="9.44140625" customWidth="1"/>
    <col min="5" max="5" width="10.33203125" customWidth="1"/>
    <col min="6" max="6" width="9.44140625" customWidth="1"/>
    <col min="7" max="8" width="10.33203125" customWidth="1"/>
    <col min="9" max="9" width="10.6640625" customWidth="1"/>
    <col min="10" max="10" width="9.6640625" customWidth="1"/>
    <col min="11" max="11" width="10.441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0" t="s">
        <v>52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329.5</v>
      </c>
      <c r="F3" s="170"/>
      <c r="G3" s="169"/>
      <c r="H3" s="169"/>
      <c r="I3" s="169"/>
      <c r="J3" s="169">
        <v>327.9</v>
      </c>
      <c r="K3" s="169"/>
      <c r="L3" s="39">
        <v>328</v>
      </c>
      <c r="M3" s="37">
        <f t="shared" ref="M3:M8" si="0">AVERAGE(B3:K3)</f>
        <v>328.7</v>
      </c>
      <c r="N3" s="37">
        <f>MAX(B3:K3)-MIN(B3:K3)</f>
        <v>1.6000000000000227</v>
      </c>
      <c r="O3" s="17">
        <v>311</v>
      </c>
      <c r="P3" s="18">
        <v>345</v>
      </c>
      <c r="Q3" s="48">
        <f>M3/M3*100</f>
        <v>100</v>
      </c>
    </row>
    <row r="4" spans="1:18" ht="15.9" customHeight="1" x14ac:dyDescent="0.3">
      <c r="A4" s="168">
        <v>6</v>
      </c>
      <c r="B4" s="42">
        <v>328.6</v>
      </c>
      <c r="C4" s="42">
        <v>329.16493506493521</v>
      </c>
      <c r="D4" s="37">
        <v>324</v>
      </c>
      <c r="E4" s="37">
        <v>326.83100000000002</v>
      </c>
      <c r="F4" s="42">
        <v>326.94444444444446</v>
      </c>
      <c r="G4" s="42">
        <v>328.6</v>
      </c>
      <c r="H4" s="42">
        <v>328.25</v>
      </c>
      <c r="I4" s="42">
        <v>327.58</v>
      </c>
      <c r="J4" s="42">
        <v>329.16493506493521</v>
      </c>
      <c r="K4" s="42">
        <v>328.35294117647061</v>
      </c>
      <c r="L4" s="39">
        <v>328</v>
      </c>
      <c r="M4" s="37">
        <f t="shared" si="0"/>
        <v>327.74882557507857</v>
      </c>
      <c r="N4" s="37">
        <f t="shared" ref="N4:N17" si="1">MAX(B4:K4)-MIN(B4:K4)</f>
        <v>5.1649350649352073</v>
      </c>
      <c r="O4" s="17">
        <v>311</v>
      </c>
      <c r="P4" s="18">
        <v>345</v>
      </c>
      <c r="Q4" s="48">
        <f>M4/M$3*100</f>
        <v>99.710625365098437</v>
      </c>
    </row>
    <row r="5" spans="1:18" ht="15.9" customHeight="1" x14ac:dyDescent="0.3">
      <c r="A5" s="168">
        <v>7</v>
      </c>
      <c r="B5" s="42">
        <v>328.7</v>
      </c>
      <c r="C5" s="42">
        <v>330.50561797752806</v>
      </c>
      <c r="D5" s="37">
        <v>329.3125</v>
      </c>
      <c r="E5" s="37">
        <v>326.78500000000003</v>
      </c>
      <c r="F5" s="42">
        <v>327.375</v>
      </c>
      <c r="G5" s="42">
        <v>323.85833333333341</v>
      </c>
      <c r="H5" s="42">
        <v>328.48399999999998</v>
      </c>
      <c r="I5" s="42">
        <v>327.91</v>
      </c>
      <c r="J5" s="42">
        <v>326.56</v>
      </c>
      <c r="K5" s="42">
        <v>327.89473684210526</v>
      </c>
      <c r="L5" s="39">
        <v>328</v>
      </c>
      <c r="M5" s="37">
        <f t="shared" si="0"/>
        <v>327.73851881529669</v>
      </c>
      <c r="N5" s="37">
        <f t="shared" si="1"/>
        <v>6.6472846441946558</v>
      </c>
      <c r="O5" s="17">
        <v>311</v>
      </c>
      <c r="P5" s="18">
        <v>345</v>
      </c>
      <c r="Q5" s="48">
        <f t="shared" ref="Q5:Q17" si="2">M5/M$3*100</f>
        <v>99.7074897521438</v>
      </c>
    </row>
    <row r="6" spans="1:18" ht="15.9" customHeight="1" x14ac:dyDescent="0.3">
      <c r="A6" s="168">
        <v>8</v>
      </c>
      <c r="B6" s="42">
        <v>330.61904761904759</v>
      </c>
      <c r="C6" s="42">
        <v>329.83563218390805</v>
      </c>
      <c r="D6" s="37">
        <v>326.63157894736844</v>
      </c>
      <c r="E6" s="37">
        <v>328.14499999999998</v>
      </c>
      <c r="F6" s="42">
        <v>326.2</v>
      </c>
      <c r="G6" s="42">
        <v>323.90384615384613</v>
      </c>
      <c r="H6" s="42">
        <v>326.68299999999999</v>
      </c>
      <c r="I6" s="42">
        <v>328.33</v>
      </c>
      <c r="J6" s="42">
        <v>326.08</v>
      </c>
      <c r="K6" s="42">
        <v>326.61111111111109</v>
      </c>
      <c r="L6" s="39">
        <v>328</v>
      </c>
      <c r="M6" s="37">
        <f t="shared" si="0"/>
        <v>327.30392160152815</v>
      </c>
      <c r="N6" s="37">
        <f t="shared" si="1"/>
        <v>6.71520146520146</v>
      </c>
      <c r="O6" s="17">
        <v>311</v>
      </c>
      <c r="P6" s="18">
        <v>345</v>
      </c>
      <c r="Q6" s="48">
        <f t="shared" si="2"/>
        <v>99.575272771989091</v>
      </c>
    </row>
    <row r="7" spans="1:18" ht="15.9" customHeight="1" x14ac:dyDescent="0.3">
      <c r="A7" s="168">
        <v>9</v>
      </c>
      <c r="B7" s="42">
        <v>331.35</v>
      </c>
      <c r="C7" s="42">
        <v>331.04320987654319</v>
      </c>
      <c r="D7" s="37">
        <v>326.46666666666664</v>
      </c>
      <c r="E7" s="37">
        <v>326.62799999999999</v>
      </c>
      <c r="F7" s="42">
        <v>326.8</v>
      </c>
      <c r="G7" s="42">
        <v>324.2421052631579</v>
      </c>
      <c r="H7" s="42">
        <v>327.435</v>
      </c>
      <c r="I7" s="42">
        <v>329.06</v>
      </c>
      <c r="J7" s="42">
        <v>324.56</v>
      </c>
      <c r="K7" s="42">
        <v>326.92307692307691</v>
      </c>
      <c r="L7" s="39">
        <v>328</v>
      </c>
      <c r="M7" s="37">
        <f t="shared" si="0"/>
        <v>327.45080587294444</v>
      </c>
      <c r="N7" s="37">
        <f t="shared" si="1"/>
        <v>7.1078947368421268</v>
      </c>
      <c r="O7" s="17">
        <v>311</v>
      </c>
      <c r="P7" s="18">
        <v>345</v>
      </c>
      <c r="Q7" s="48">
        <f t="shared" si="2"/>
        <v>99.619959194689528</v>
      </c>
    </row>
    <row r="8" spans="1:18" ht="15.9" customHeight="1" x14ac:dyDescent="0.3">
      <c r="A8" s="168">
        <v>10</v>
      </c>
      <c r="B8" s="42">
        <v>330.09090909090907</v>
      </c>
      <c r="C8" s="42">
        <v>329.68152173913046</v>
      </c>
      <c r="D8" s="37">
        <v>328.95238095238096</v>
      </c>
      <c r="E8" s="37">
        <v>327.47800000000001</v>
      </c>
      <c r="F8" s="42">
        <v>326.90909090909093</v>
      </c>
      <c r="G8" s="42">
        <v>325.89259259259268</v>
      </c>
      <c r="H8" s="42">
        <v>328.64100000000002</v>
      </c>
      <c r="I8" s="42">
        <v>328.08</v>
      </c>
      <c r="J8" s="42">
        <v>326.25</v>
      </c>
      <c r="K8" s="42">
        <v>331.33333333333331</v>
      </c>
      <c r="L8" s="39">
        <v>328</v>
      </c>
      <c r="M8" s="37">
        <f t="shared" si="0"/>
        <v>328.33088286174376</v>
      </c>
      <c r="N8" s="37">
        <f t="shared" si="1"/>
        <v>5.4407407407406367</v>
      </c>
      <c r="O8" s="17">
        <v>311</v>
      </c>
      <c r="P8" s="18">
        <v>345</v>
      </c>
      <c r="Q8" s="48">
        <f t="shared" si="2"/>
        <v>99.887703943335495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9">
        <v>328</v>
      </c>
      <c r="M9" s="37"/>
      <c r="N9" s="37">
        <f t="shared" si="1"/>
        <v>0</v>
      </c>
      <c r="O9" s="17">
        <v>311</v>
      </c>
      <c r="P9" s="18">
        <v>345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9">
        <v>328</v>
      </c>
      <c r="M10" s="37"/>
      <c r="N10" s="37">
        <f t="shared" si="1"/>
        <v>0</v>
      </c>
      <c r="O10" s="17">
        <v>311</v>
      </c>
      <c r="P10" s="18">
        <v>345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39">
        <v>328</v>
      </c>
      <c r="M11" s="37"/>
      <c r="N11" s="37">
        <f t="shared" si="1"/>
        <v>0</v>
      </c>
      <c r="O11" s="17">
        <v>311</v>
      </c>
      <c r="P11" s="18">
        <v>345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9">
        <v>328</v>
      </c>
      <c r="M12" s="37"/>
      <c r="N12" s="37">
        <f t="shared" si="1"/>
        <v>0</v>
      </c>
      <c r="O12" s="17">
        <v>311</v>
      </c>
      <c r="P12" s="18">
        <v>345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328</v>
      </c>
      <c r="M13" s="37"/>
      <c r="N13" s="37">
        <f t="shared" si="1"/>
        <v>0</v>
      </c>
      <c r="O13" s="17">
        <v>311</v>
      </c>
      <c r="P13" s="18">
        <v>345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328</v>
      </c>
      <c r="M14" s="37"/>
      <c r="N14" s="37">
        <f t="shared" si="1"/>
        <v>0</v>
      </c>
      <c r="O14" s="17">
        <v>311</v>
      </c>
      <c r="P14" s="18">
        <v>345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328</v>
      </c>
      <c r="M15" s="37"/>
      <c r="N15" s="37">
        <f t="shared" si="1"/>
        <v>0</v>
      </c>
      <c r="O15" s="17">
        <v>311</v>
      </c>
      <c r="P15" s="18">
        <v>345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328</v>
      </c>
      <c r="M16" s="37"/>
      <c r="N16" s="37">
        <f t="shared" si="1"/>
        <v>0</v>
      </c>
      <c r="O16" s="17">
        <v>311</v>
      </c>
      <c r="P16" s="18">
        <v>345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328</v>
      </c>
      <c r="M17" s="37"/>
      <c r="N17" s="37">
        <f t="shared" si="1"/>
        <v>0</v>
      </c>
      <c r="O17" s="17">
        <v>311</v>
      </c>
      <c r="P17" s="18">
        <v>345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328</v>
      </c>
      <c r="M18" s="37"/>
      <c r="N18" s="37">
        <f>MAX(B18:K18)-MIN(B18:K18)</f>
        <v>0</v>
      </c>
      <c r="O18" s="17">
        <v>311</v>
      </c>
      <c r="P18" s="18">
        <v>345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328</v>
      </c>
      <c r="M19" s="37"/>
      <c r="N19" s="37">
        <f>MAX(B19:K19)-MIN(B19:K19)</f>
        <v>0</v>
      </c>
      <c r="O19" s="17">
        <v>311</v>
      </c>
      <c r="P19" s="18">
        <v>345</v>
      </c>
      <c r="Q19" s="48">
        <f>M19/M$3*100</f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328</v>
      </c>
      <c r="M20" s="37"/>
      <c r="N20" s="37">
        <f>MAX(B20:K20)-MIN(B20:K20)</f>
        <v>0</v>
      </c>
      <c r="O20" s="17">
        <v>311</v>
      </c>
      <c r="P20" s="18">
        <v>345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0.44140625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9.77734375" customWidth="1"/>
    <col min="8" max="9" width="10.21875" customWidth="1"/>
    <col min="10" max="10" width="10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53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126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147.80000000000001</v>
      </c>
      <c r="F3" s="170"/>
      <c r="G3" s="169"/>
      <c r="H3" s="169"/>
      <c r="I3" s="169"/>
      <c r="J3" s="169">
        <v>146</v>
      </c>
      <c r="K3" s="169"/>
      <c r="L3" s="40">
        <v>146</v>
      </c>
      <c r="M3" s="37">
        <f t="shared" ref="M3:M8" si="0">AVERAGE(B3:K3)</f>
        <v>146.9</v>
      </c>
      <c r="N3" s="37">
        <f>MAX(B3:K3)-MIN(B3:K3)</f>
        <v>1.8000000000000114</v>
      </c>
      <c r="O3" s="35">
        <v>138</v>
      </c>
      <c r="P3" s="36">
        <v>154</v>
      </c>
      <c r="Q3" s="48">
        <f>M3/M3*100</f>
        <v>100</v>
      </c>
    </row>
    <row r="4" spans="1:18" ht="15.9" customHeight="1" x14ac:dyDescent="0.3">
      <c r="A4" s="168">
        <v>6</v>
      </c>
      <c r="B4" s="42">
        <v>146.05000000000001</v>
      </c>
      <c r="C4" s="42">
        <v>148.73255813953483</v>
      </c>
      <c r="D4" s="37">
        <v>146.3125</v>
      </c>
      <c r="E4" s="37">
        <v>146.917</v>
      </c>
      <c r="F4" s="42">
        <v>148.55555555555554</v>
      </c>
      <c r="G4" s="42">
        <v>148.1</v>
      </c>
      <c r="H4" s="42">
        <v>145.31399999999999</v>
      </c>
      <c r="I4" s="42">
        <v>145.65</v>
      </c>
      <c r="J4" s="42">
        <v>148.73255813953483</v>
      </c>
      <c r="K4" s="42"/>
      <c r="L4" s="40">
        <v>146</v>
      </c>
      <c r="M4" s="37">
        <f t="shared" si="0"/>
        <v>147.1515746482917</v>
      </c>
      <c r="N4" s="37">
        <f t="shared" ref="N4:N20" si="1">MAX(B4:K4)-MIN(B4:K4)</f>
        <v>3.4185581395348379</v>
      </c>
      <c r="O4" s="35">
        <v>138</v>
      </c>
      <c r="P4" s="36">
        <v>154</v>
      </c>
      <c r="Q4" s="48">
        <f>M4/M$3*100</f>
        <v>100.17125571701273</v>
      </c>
    </row>
    <row r="5" spans="1:18" ht="15.9" customHeight="1" x14ac:dyDescent="0.3">
      <c r="A5" s="168">
        <v>7</v>
      </c>
      <c r="B5" s="42">
        <v>146.35</v>
      </c>
      <c r="C5" s="42">
        <v>147.50400000000002</v>
      </c>
      <c r="D5" s="37">
        <v>146.1</v>
      </c>
      <c r="E5" s="37">
        <v>146.21100000000001</v>
      </c>
      <c r="F5" s="42">
        <v>148.1875</v>
      </c>
      <c r="G5" s="42">
        <v>147.375</v>
      </c>
      <c r="H5" s="42">
        <v>145.16900000000001</v>
      </c>
      <c r="I5" s="42">
        <v>146.19</v>
      </c>
      <c r="J5" s="42">
        <v>144.33000000000001</v>
      </c>
      <c r="K5" s="42"/>
      <c r="L5" s="40">
        <v>146</v>
      </c>
      <c r="M5" s="37">
        <f t="shared" si="0"/>
        <v>146.3796111111111</v>
      </c>
      <c r="N5" s="37">
        <f t="shared" si="1"/>
        <v>3.8574999999999875</v>
      </c>
      <c r="O5" s="35">
        <v>138</v>
      </c>
      <c r="P5" s="36">
        <v>154</v>
      </c>
      <c r="Q5" s="48">
        <f t="shared" ref="Q5:Q20" si="2">M5/M$3*100</f>
        <v>99.645752968761812</v>
      </c>
    </row>
    <row r="6" spans="1:18" ht="15.9" customHeight="1" x14ac:dyDescent="0.3">
      <c r="A6" s="168">
        <v>8</v>
      </c>
      <c r="B6" s="42">
        <v>145.61904761904762</v>
      </c>
      <c r="C6" s="42">
        <v>148.26741573033706</v>
      </c>
      <c r="D6" s="37">
        <v>145.1</v>
      </c>
      <c r="E6" s="37">
        <v>147.13200000000001</v>
      </c>
      <c r="F6" s="42">
        <v>147.05000000000001</v>
      </c>
      <c r="G6" s="42">
        <v>147.41538461538462</v>
      </c>
      <c r="H6" s="42">
        <v>144.50800000000001</v>
      </c>
      <c r="I6" s="42">
        <v>146.38999999999999</v>
      </c>
      <c r="J6" s="42">
        <v>143.85</v>
      </c>
      <c r="K6" s="42"/>
      <c r="L6" s="40">
        <v>146</v>
      </c>
      <c r="M6" s="37">
        <f t="shared" si="0"/>
        <v>146.14798310719658</v>
      </c>
      <c r="N6" s="37">
        <f t="shared" si="1"/>
        <v>4.4174157303370691</v>
      </c>
      <c r="O6" s="35">
        <v>138</v>
      </c>
      <c r="P6" s="36">
        <v>154</v>
      </c>
      <c r="Q6" s="48">
        <f t="shared" si="2"/>
        <v>99.488075634579019</v>
      </c>
    </row>
    <row r="7" spans="1:18" ht="15.9" customHeight="1" x14ac:dyDescent="0.3">
      <c r="A7" s="168">
        <v>9</v>
      </c>
      <c r="B7" s="42">
        <v>146.19999999999999</v>
      </c>
      <c r="C7" s="42">
        <v>147.85783132530116</v>
      </c>
      <c r="D7" s="37">
        <v>146.52941176470588</v>
      </c>
      <c r="E7" s="37">
        <v>146.15600000000001</v>
      </c>
      <c r="F7" s="42">
        <v>146.80000000000001</v>
      </c>
      <c r="G7" s="42">
        <v>146.93157894736842</v>
      </c>
      <c r="H7" s="42">
        <v>144.66200000000001</v>
      </c>
      <c r="I7" s="42">
        <v>146.72999999999999</v>
      </c>
      <c r="J7" s="42">
        <v>143.47999999999999</v>
      </c>
      <c r="K7" s="42"/>
      <c r="L7" s="40">
        <v>146</v>
      </c>
      <c r="M7" s="37">
        <f t="shared" si="0"/>
        <v>146.14964689304171</v>
      </c>
      <c r="N7" s="37">
        <f t="shared" si="1"/>
        <v>4.3778313253011731</v>
      </c>
      <c r="O7" s="35">
        <v>138</v>
      </c>
      <c r="P7" s="36">
        <v>154</v>
      </c>
      <c r="Q7" s="48">
        <f t="shared" si="2"/>
        <v>99.489208232159086</v>
      </c>
    </row>
    <row r="8" spans="1:18" ht="15.9" customHeight="1" x14ac:dyDescent="0.3">
      <c r="A8" s="168">
        <v>10</v>
      </c>
      <c r="B8" s="42">
        <v>146.13636363636363</v>
      </c>
      <c r="C8" s="42">
        <v>148.10309278350522</v>
      </c>
      <c r="D8" s="37">
        <v>143.33333333333334</v>
      </c>
      <c r="E8" s="37">
        <v>146.333</v>
      </c>
      <c r="F8" s="42">
        <v>149.63636363636363</v>
      </c>
      <c r="G8" s="42">
        <v>144.69259259259258</v>
      </c>
      <c r="H8" s="42">
        <v>145.01300000000001</v>
      </c>
      <c r="I8" s="42">
        <v>146.66999999999999</v>
      </c>
      <c r="J8" s="42">
        <v>143.87</v>
      </c>
      <c r="K8" s="42"/>
      <c r="L8" s="40">
        <v>146</v>
      </c>
      <c r="M8" s="37">
        <f t="shared" si="0"/>
        <v>145.97641622023983</v>
      </c>
      <c r="N8" s="37">
        <f t="shared" si="1"/>
        <v>6.3030303030302832</v>
      </c>
      <c r="O8" s="35">
        <v>138</v>
      </c>
      <c r="P8" s="36">
        <v>154</v>
      </c>
      <c r="Q8" s="48">
        <f t="shared" si="2"/>
        <v>99.371284016500908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40">
        <v>146</v>
      </c>
      <c r="M9" s="37"/>
      <c r="N9" s="37">
        <f t="shared" si="1"/>
        <v>0</v>
      </c>
      <c r="O9" s="35">
        <v>138</v>
      </c>
      <c r="P9" s="36">
        <v>154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40">
        <v>146</v>
      </c>
      <c r="M10" s="37"/>
      <c r="N10" s="37">
        <f t="shared" si="1"/>
        <v>0</v>
      </c>
      <c r="O10" s="35">
        <v>138</v>
      </c>
      <c r="P10" s="36">
        <v>154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40">
        <v>146</v>
      </c>
      <c r="M11" s="37"/>
      <c r="N11" s="37">
        <f t="shared" si="1"/>
        <v>0</v>
      </c>
      <c r="O11" s="35">
        <v>138</v>
      </c>
      <c r="P11" s="36">
        <v>154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40">
        <v>146</v>
      </c>
      <c r="M12" s="37"/>
      <c r="N12" s="37">
        <f t="shared" si="1"/>
        <v>0</v>
      </c>
      <c r="O12" s="35">
        <v>138</v>
      </c>
      <c r="P12" s="36">
        <v>154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146</v>
      </c>
      <c r="M13" s="37"/>
      <c r="N13" s="37">
        <f t="shared" si="1"/>
        <v>0</v>
      </c>
      <c r="O13" s="35">
        <v>138</v>
      </c>
      <c r="P13" s="36">
        <v>154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146</v>
      </c>
      <c r="M14" s="37"/>
      <c r="N14" s="37">
        <f t="shared" si="1"/>
        <v>0</v>
      </c>
      <c r="O14" s="35">
        <v>138</v>
      </c>
      <c r="P14" s="36">
        <v>154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146</v>
      </c>
      <c r="M15" s="37"/>
      <c r="N15" s="37">
        <f t="shared" si="1"/>
        <v>0</v>
      </c>
      <c r="O15" s="35">
        <v>138</v>
      </c>
      <c r="P15" s="36">
        <v>154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146</v>
      </c>
      <c r="M16" s="37"/>
      <c r="N16" s="37">
        <f t="shared" si="1"/>
        <v>0</v>
      </c>
      <c r="O16" s="35">
        <v>138</v>
      </c>
      <c r="P16" s="36">
        <v>154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146</v>
      </c>
      <c r="M17" s="37"/>
      <c r="N17" s="37">
        <f t="shared" si="1"/>
        <v>0</v>
      </c>
      <c r="O17" s="35">
        <v>138</v>
      </c>
      <c r="P17" s="36">
        <v>154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146</v>
      </c>
      <c r="M18" s="37"/>
      <c r="N18" s="37">
        <f t="shared" si="1"/>
        <v>0</v>
      </c>
      <c r="O18" s="35">
        <v>138</v>
      </c>
      <c r="P18" s="36">
        <v>154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146</v>
      </c>
      <c r="M19" s="37"/>
      <c r="N19" s="37">
        <f t="shared" si="1"/>
        <v>0</v>
      </c>
      <c r="O19" s="35">
        <v>138</v>
      </c>
      <c r="P19" s="36">
        <v>154</v>
      </c>
      <c r="Q19" s="48">
        <f t="shared" si="2"/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146</v>
      </c>
      <c r="M20" s="37"/>
      <c r="N20" s="37">
        <f t="shared" si="1"/>
        <v>0</v>
      </c>
      <c r="O20" s="35">
        <v>138</v>
      </c>
      <c r="P20" s="36">
        <v>154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9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48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98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2.79</v>
      </c>
      <c r="F3" s="172"/>
      <c r="G3" s="171"/>
      <c r="H3" s="171"/>
      <c r="I3" s="184"/>
      <c r="J3" s="171">
        <v>2.69</v>
      </c>
      <c r="K3" s="171"/>
      <c r="L3" s="42">
        <v>2.6</v>
      </c>
      <c r="M3" s="44">
        <f t="shared" ref="M3:M8" si="0">AVERAGE(B3:K3)</f>
        <v>2.74</v>
      </c>
      <c r="N3" s="44">
        <f>MAX(B3:K3)-MIN(B3:K3)</f>
        <v>0.10000000000000009</v>
      </c>
      <c r="O3" s="29">
        <v>2.4</v>
      </c>
      <c r="P3" s="30">
        <v>2.8</v>
      </c>
      <c r="Q3" s="48">
        <f>M3/M3*100</f>
        <v>100</v>
      </c>
    </row>
    <row r="4" spans="1:18" ht="15.9" customHeight="1" x14ac:dyDescent="0.3">
      <c r="A4" s="168">
        <v>6</v>
      </c>
      <c r="B4" s="43">
        <v>2.6100000000000008</v>
      </c>
      <c r="C4" s="43">
        <v>2.5826506024096392</v>
      </c>
      <c r="D4" s="44">
        <v>2.6550000000000011</v>
      </c>
      <c r="E4" s="44">
        <v>2.794</v>
      </c>
      <c r="F4" s="43">
        <v>2.6333333333333342</v>
      </c>
      <c r="G4" s="43"/>
      <c r="H4" s="43">
        <v>2.536</v>
      </c>
      <c r="I4" s="43">
        <v>2.68</v>
      </c>
      <c r="J4" s="43">
        <v>2.5826506024096392</v>
      </c>
      <c r="K4" s="43"/>
      <c r="L4" s="42">
        <v>2.6</v>
      </c>
      <c r="M4" s="44">
        <f t="shared" si="0"/>
        <v>2.6342043172690768</v>
      </c>
      <c r="N4" s="44">
        <f t="shared" ref="N4:N18" si="1">MAX(B4:K4)-MIN(B4:K4)</f>
        <v>0.25800000000000001</v>
      </c>
      <c r="O4" s="29">
        <v>2.4</v>
      </c>
      <c r="P4" s="30">
        <v>2.8</v>
      </c>
      <c r="Q4" s="48">
        <f>M4/M$3*100</f>
        <v>96.138843695951707</v>
      </c>
    </row>
    <row r="5" spans="1:18" ht="15.9" customHeight="1" x14ac:dyDescent="0.3">
      <c r="A5" s="168">
        <v>7</v>
      </c>
      <c r="B5" s="43">
        <v>2.6100000000000003</v>
      </c>
      <c r="C5" s="43">
        <v>2.6051111111111132</v>
      </c>
      <c r="D5" s="44">
        <v>2.7526315789473688</v>
      </c>
      <c r="E5" s="44">
        <v>2.786</v>
      </c>
      <c r="F5" s="43">
        <v>2.6125000000000007</v>
      </c>
      <c r="G5" s="43"/>
      <c r="H5" s="43">
        <v>2.62</v>
      </c>
      <c r="I5" s="43">
        <v>2.67</v>
      </c>
      <c r="J5" s="43">
        <v>2.7</v>
      </c>
      <c r="K5" s="43"/>
      <c r="L5" s="42">
        <v>2.6</v>
      </c>
      <c r="M5" s="44">
        <f t="shared" si="0"/>
        <v>2.6695303362573104</v>
      </c>
      <c r="N5" s="44">
        <f t="shared" si="1"/>
        <v>0.18088888888888688</v>
      </c>
      <c r="O5" s="29">
        <v>2.4</v>
      </c>
      <c r="P5" s="30">
        <v>2.8</v>
      </c>
      <c r="Q5" s="48">
        <f t="shared" ref="Q5:Q18" si="2">M5/M$3*100</f>
        <v>97.428114461945626</v>
      </c>
    </row>
    <row r="6" spans="1:18" ht="15.9" customHeight="1" x14ac:dyDescent="0.3">
      <c r="A6" s="168">
        <v>8</v>
      </c>
      <c r="B6" s="43">
        <v>2.5904761904761915</v>
      </c>
      <c r="C6" s="43">
        <v>2.6380219780219778</v>
      </c>
      <c r="D6" s="44">
        <v>2.7363636363636377</v>
      </c>
      <c r="E6" s="44">
        <v>2.7650000000000001</v>
      </c>
      <c r="F6" s="43">
        <v>2.620000000000001</v>
      </c>
      <c r="G6" s="43"/>
      <c r="H6" s="43">
        <v>2.6230000000000002</v>
      </c>
      <c r="I6" s="43">
        <v>2.68</v>
      </c>
      <c r="J6" s="43">
        <v>2.74</v>
      </c>
      <c r="K6" s="43"/>
      <c r="L6" s="42">
        <v>2.6</v>
      </c>
      <c r="M6" s="44">
        <f t="shared" si="0"/>
        <v>2.6741077256077261</v>
      </c>
      <c r="N6" s="44">
        <f t="shared" si="1"/>
        <v>0.17452380952380864</v>
      </c>
      <c r="O6" s="29">
        <v>2.4</v>
      </c>
      <c r="P6" s="30">
        <v>2.8</v>
      </c>
      <c r="Q6" s="48">
        <f t="shared" si="2"/>
        <v>97.595172467435248</v>
      </c>
    </row>
    <row r="7" spans="1:18" ht="15.9" customHeight="1" x14ac:dyDescent="0.3">
      <c r="A7" s="168">
        <v>9</v>
      </c>
      <c r="B7" s="43">
        <v>2.5850000000000009</v>
      </c>
      <c r="C7" s="43">
        <v>2.5998750000000008</v>
      </c>
      <c r="D7" s="44">
        <v>2.736842105263158</v>
      </c>
      <c r="E7" s="44">
        <v>2.7530000000000001</v>
      </c>
      <c r="F7" s="43">
        <v>2.6300000000000008</v>
      </c>
      <c r="G7" s="43"/>
      <c r="H7" s="43">
        <v>2.548</v>
      </c>
      <c r="I7" s="43">
        <v>2.66</v>
      </c>
      <c r="J7" s="43">
        <v>2.73</v>
      </c>
      <c r="K7" s="43"/>
      <c r="L7" s="42">
        <v>2.6</v>
      </c>
      <c r="M7" s="44">
        <f t="shared" si="0"/>
        <v>2.6553396381578951</v>
      </c>
      <c r="N7" s="44">
        <f t="shared" si="1"/>
        <v>0.20500000000000007</v>
      </c>
      <c r="O7" s="29">
        <v>2.4</v>
      </c>
      <c r="P7" s="30">
        <v>2.8</v>
      </c>
      <c r="Q7" s="48">
        <f t="shared" si="2"/>
        <v>96.910205772185947</v>
      </c>
    </row>
    <row r="8" spans="1:18" ht="15.9" customHeight="1" x14ac:dyDescent="0.3">
      <c r="A8" s="168">
        <v>10</v>
      </c>
      <c r="B8" s="43">
        <v>2.5727272727272736</v>
      </c>
      <c r="C8" s="43">
        <v>2.5967391304347842</v>
      </c>
      <c r="D8" s="44">
        <v>2.7304347826086954</v>
      </c>
      <c r="E8" s="44">
        <v>2.758</v>
      </c>
      <c r="F8" s="43">
        <v>2.686363636363637</v>
      </c>
      <c r="G8" s="43"/>
      <c r="H8" s="43">
        <v>2.7040000000000002</v>
      </c>
      <c r="I8" s="43">
        <v>2.64</v>
      </c>
      <c r="J8" s="43">
        <v>2.68</v>
      </c>
      <c r="K8" s="43"/>
      <c r="L8" s="42">
        <v>2.6</v>
      </c>
      <c r="M8" s="44">
        <f t="shared" si="0"/>
        <v>2.6710331027667991</v>
      </c>
      <c r="N8" s="44">
        <f t="shared" si="1"/>
        <v>0.18527272727272637</v>
      </c>
      <c r="O8" s="29">
        <v>2.4</v>
      </c>
      <c r="P8" s="30">
        <v>2.8</v>
      </c>
      <c r="Q8" s="48">
        <f t="shared" si="2"/>
        <v>97.482959954992651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42">
        <v>2.6</v>
      </c>
      <c r="M9" s="44"/>
      <c r="N9" s="44">
        <f t="shared" si="1"/>
        <v>0</v>
      </c>
      <c r="O9" s="29">
        <v>2.4</v>
      </c>
      <c r="P9" s="30">
        <v>2.8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42">
        <v>2.6</v>
      </c>
      <c r="M10" s="44"/>
      <c r="N10" s="44">
        <f t="shared" si="1"/>
        <v>0</v>
      </c>
      <c r="O10" s="29">
        <v>2.4</v>
      </c>
      <c r="P10" s="30">
        <v>2.8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43"/>
      <c r="I11" s="43"/>
      <c r="J11" s="43"/>
      <c r="K11" s="43"/>
      <c r="L11" s="42">
        <v>2.6</v>
      </c>
      <c r="M11" s="44"/>
      <c r="N11" s="44">
        <f t="shared" si="1"/>
        <v>0</v>
      </c>
      <c r="O11" s="29">
        <v>2.4</v>
      </c>
      <c r="P11" s="30">
        <v>2.8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81"/>
      <c r="F12" s="43"/>
      <c r="G12" s="43"/>
      <c r="H12" s="43"/>
      <c r="I12" s="43"/>
      <c r="J12" s="43"/>
      <c r="K12" s="43"/>
      <c r="L12" s="42">
        <v>2.6</v>
      </c>
      <c r="M12" s="44"/>
      <c r="N12" s="44">
        <f t="shared" si="1"/>
        <v>0</v>
      </c>
      <c r="O12" s="29">
        <v>2.4</v>
      </c>
      <c r="P12" s="30">
        <v>2.8</v>
      </c>
      <c r="Q12" s="48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81"/>
      <c r="F13" s="43"/>
      <c r="G13" s="43"/>
      <c r="H13" s="43"/>
      <c r="I13" s="43"/>
      <c r="J13" s="43"/>
      <c r="K13" s="43"/>
      <c r="L13" s="42">
        <v>2.6</v>
      </c>
      <c r="M13" s="44"/>
      <c r="N13" s="44">
        <f t="shared" si="1"/>
        <v>0</v>
      </c>
      <c r="O13" s="29">
        <v>2.4</v>
      </c>
      <c r="P13" s="30">
        <v>2.8</v>
      </c>
      <c r="Q13" s="48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43"/>
      <c r="H14" s="43"/>
      <c r="I14" s="43"/>
      <c r="J14" s="43"/>
      <c r="K14" s="43"/>
      <c r="L14" s="42">
        <v>2.6</v>
      </c>
      <c r="M14" s="44"/>
      <c r="N14" s="44">
        <f t="shared" si="1"/>
        <v>0</v>
      </c>
      <c r="O14" s="29">
        <v>2.4</v>
      </c>
      <c r="P14" s="30">
        <v>2.8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2.6</v>
      </c>
      <c r="M15" s="44"/>
      <c r="N15" s="44">
        <f t="shared" si="1"/>
        <v>0</v>
      </c>
      <c r="O15" s="29">
        <v>2.4</v>
      </c>
      <c r="P15" s="30">
        <v>2.8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81"/>
      <c r="F16" s="43"/>
      <c r="G16" s="43"/>
      <c r="H16" s="43"/>
      <c r="I16" s="43"/>
      <c r="J16" s="43"/>
      <c r="K16" s="43"/>
      <c r="L16" s="42">
        <v>2.6</v>
      </c>
      <c r="M16" s="44"/>
      <c r="N16" s="44">
        <f t="shared" si="1"/>
        <v>0</v>
      </c>
      <c r="O16" s="29">
        <v>2.4</v>
      </c>
      <c r="P16" s="30">
        <v>2.8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2.6</v>
      </c>
      <c r="M17" s="44"/>
      <c r="N17" s="44">
        <f t="shared" si="1"/>
        <v>0</v>
      </c>
      <c r="O17" s="29">
        <v>2.4</v>
      </c>
      <c r="P17" s="30">
        <v>2.8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2.6</v>
      </c>
      <c r="M18" s="44"/>
      <c r="N18" s="44">
        <f t="shared" si="1"/>
        <v>0</v>
      </c>
      <c r="O18" s="29">
        <v>2.4</v>
      </c>
      <c r="P18" s="30">
        <v>2.8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2.6</v>
      </c>
      <c r="M19" s="44"/>
      <c r="N19" s="44">
        <f>MAX(B19:K19)-MIN(B19:K19)</f>
        <v>0</v>
      </c>
      <c r="O19" s="29">
        <v>2.4</v>
      </c>
      <c r="P19" s="30">
        <v>2.8</v>
      </c>
      <c r="Q19" s="48">
        <f>M19/M$3*100</f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2.6</v>
      </c>
      <c r="M20" s="44"/>
      <c r="N20" s="44">
        <f>MAX(B20:K20)-MIN(B20:K20)</f>
        <v>0</v>
      </c>
      <c r="O20" s="29">
        <v>2.4</v>
      </c>
      <c r="P20" s="30">
        <v>2.8</v>
      </c>
      <c r="Q20" s="48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20"/>
  <sheetViews>
    <sheetView zoomScale="73" zoomScaleNormal="73" workbookViewId="0">
      <selection activeCell="N52" sqref="N52"/>
    </sheetView>
  </sheetViews>
  <sheetFormatPr defaultRowHeight="15" x14ac:dyDescent="0.3"/>
  <cols>
    <col min="1" max="1" width="3.77734375" customWidth="1"/>
    <col min="2" max="2" width="8.332031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55" customWidth="1"/>
    <col min="15" max="16" width="2.6640625" style="2" customWidth="1"/>
    <col min="17" max="17" width="11.88671875" bestFit="1" customWidth="1"/>
  </cols>
  <sheetData>
    <row r="1" spans="1:18" ht="20.100000000000001" customHeight="1" x14ac:dyDescent="0.45">
      <c r="F1" s="10" t="s">
        <v>18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5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5.97</v>
      </c>
      <c r="F3" s="172"/>
      <c r="G3" s="171"/>
      <c r="H3" s="171"/>
      <c r="I3" s="171"/>
      <c r="J3" s="171">
        <v>5.92</v>
      </c>
      <c r="K3" s="171"/>
      <c r="L3" s="42">
        <v>5.8</v>
      </c>
      <c r="M3" s="44">
        <f t="shared" ref="M3:M8" si="0">AVERAGE(B3:K3)</f>
        <v>5.9450000000000003</v>
      </c>
      <c r="N3" s="44">
        <f t="shared" ref="N3:N20" si="1">MAX(B3:K3)-MIN(B3:K3)</f>
        <v>4.9999999999999822E-2</v>
      </c>
      <c r="O3" s="29">
        <v>5.6</v>
      </c>
      <c r="P3" s="30">
        <v>6</v>
      </c>
      <c r="Q3" s="20">
        <f>M3/M3*100</f>
        <v>100</v>
      </c>
    </row>
    <row r="4" spans="1:18" ht="15.9" customHeight="1" x14ac:dyDescent="0.3">
      <c r="A4" s="168">
        <v>6</v>
      </c>
      <c r="B4" s="43">
        <v>5.7899999999999983</v>
      </c>
      <c r="C4" s="43">
        <v>5.8559740259740289</v>
      </c>
      <c r="D4" s="44">
        <v>5.8099999999999987</v>
      </c>
      <c r="E4" s="44">
        <v>5.9350000000000005</v>
      </c>
      <c r="F4" s="43">
        <v>5.7944444444444425</v>
      </c>
      <c r="G4" s="43">
        <v>5.82</v>
      </c>
      <c r="H4" s="43">
        <v>5.86</v>
      </c>
      <c r="I4" s="43">
        <v>5.89</v>
      </c>
      <c r="J4" s="43">
        <v>5.8559740259740289</v>
      </c>
      <c r="K4" s="43">
        <v>5.8555555555555543</v>
      </c>
      <c r="L4" s="42">
        <v>5.8</v>
      </c>
      <c r="M4" s="44">
        <f t="shared" si="0"/>
        <v>5.8466948051948053</v>
      </c>
      <c r="N4" s="44">
        <f t="shared" si="1"/>
        <v>0.14500000000000224</v>
      </c>
      <c r="O4" s="29">
        <v>5.6</v>
      </c>
      <c r="P4" s="30">
        <v>6</v>
      </c>
      <c r="Q4" s="20">
        <f>M4/M$3*100</f>
        <v>98.346422290913466</v>
      </c>
    </row>
    <row r="5" spans="1:18" ht="15.9" customHeight="1" x14ac:dyDescent="0.3">
      <c r="A5" s="168">
        <v>7</v>
      </c>
      <c r="B5" s="43">
        <v>5.8099999999999987</v>
      </c>
      <c r="C5" s="43">
        <v>5.8765263157894756</v>
      </c>
      <c r="D5" s="44">
        <v>5.8478260869565233</v>
      </c>
      <c r="E5" s="44">
        <v>5.923</v>
      </c>
      <c r="F5" s="43">
        <v>5.7874999999999988</v>
      </c>
      <c r="G5" s="43">
        <v>5.7366666666666672</v>
      </c>
      <c r="H5" s="43">
        <v>5.8579999999999997</v>
      </c>
      <c r="I5" s="43">
        <v>5.85</v>
      </c>
      <c r="J5" s="43">
        <v>5.88</v>
      </c>
      <c r="K5" s="43">
        <v>5.8833333333333337</v>
      </c>
      <c r="L5" s="42">
        <v>5.8</v>
      </c>
      <c r="M5" s="44">
        <f t="shared" si="0"/>
        <v>5.8452852402745998</v>
      </c>
      <c r="N5" s="44">
        <f t="shared" si="1"/>
        <v>0.1863333333333328</v>
      </c>
      <c r="O5" s="29">
        <v>5.6</v>
      </c>
      <c r="P5" s="30">
        <v>6</v>
      </c>
      <c r="Q5" s="20">
        <f t="shared" ref="Q5:Q20" si="2">M5/M$3*100</f>
        <v>98.322712199740948</v>
      </c>
    </row>
    <row r="6" spans="1:18" ht="15.9" customHeight="1" x14ac:dyDescent="0.3">
      <c r="A6" s="168">
        <v>8</v>
      </c>
      <c r="B6" s="43">
        <v>5.7904761904761886</v>
      </c>
      <c r="C6" s="43">
        <v>5.8620430107526875</v>
      </c>
      <c r="D6" s="44">
        <v>5.8590909090909102</v>
      </c>
      <c r="E6" s="44">
        <v>5.9269999999999996</v>
      </c>
      <c r="F6" s="43">
        <v>5.76</v>
      </c>
      <c r="G6" s="43">
        <v>5.7180769230769233</v>
      </c>
      <c r="H6" s="43">
        <v>5.8520000000000003</v>
      </c>
      <c r="I6" s="43">
        <v>5.84</v>
      </c>
      <c r="J6" s="43">
        <v>5.84</v>
      </c>
      <c r="K6" s="43">
        <v>5.8800000000000008</v>
      </c>
      <c r="L6" s="42">
        <v>5.8</v>
      </c>
      <c r="M6" s="44">
        <f t="shared" si="0"/>
        <v>5.8328687033396713</v>
      </c>
      <c r="N6" s="44">
        <f t="shared" si="1"/>
        <v>0.20892307692307632</v>
      </c>
      <c r="O6" s="29">
        <v>5.6</v>
      </c>
      <c r="P6" s="30">
        <v>6</v>
      </c>
      <c r="Q6" s="20">
        <f t="shared" si="2"/>
        <v>98.113855396798499</v>
      </c>
    </row>
    <row r="7" spans="1:18" ht="15.9" customHeight="1" x14ac:dyDescent="0.3">
      <c r="A7" s="168">
        <v>9</v>
      </c>
      <c r="B7" s="43">
        <v>5.7999999999999989</v>
      </c>
      <c r="C7" s="43">
        <v>5.8379268292682935</v>
      </c>
      <c r="D7" s="44">
        <v>5.8421052631578938</v>
      </c>
      <c r="E7" s="44">
        <v>5.9249999999999998</v>
      </c>
      <c r="F7" s="43">
        <v>5.8</v>
      </c>
      <c r="G7" s="43">
        <v>5.7263157894736851</v>
      </c>
      <c r="H7" s="43">
        <v>5.8570000000000002</v>
      </c>
      <c r="I7" s="43">
        <v>5.86</v>
      </c>
      <c r="J7" s="43">
        <v>5.82</v>
      </c>
      <c r="K7" s="43">
        <v>5.8700000000000019</v>
      </c>
      <c r="L7" s="42">
        <v>5.8</v>
      </c>
      <c r="M7" s="44">
        <f t="shared" si="0"/>
        <v>5.8338347881899875</v>
      </c>
      <c r="N7" s="44">
        <f t="shared" si="1"/>
        <v>0.19868421052631469</v>
      </c>
      <c r="O7" s="29">
        <v>5.6</v>
      </c>
      <c r="P7" s="30">
        <v>6</v>
      </c>
      <c r="Q7" s="20">
        <f t="shared" si="2"/>
        <v>98.130105772749999</v>
      </c>
    </row>
    <row r="8" spans="1:18" ht="15.9" customHeight="1" x14ac:dyDescent="0.3">
      <c r="A8" s="168">
        <v>10</v>
      </c>
      <c r="B8" s="43">
        <v>5.7727272727272725</v>
      </c>
      <c r="C8" s="43">
        <v>5.8426881720430135</v>
      </c>
      <c r="D8" s="44">
        <v>5.7782608695652167</v>
      </c>
      <c r="E8" s="44">
        <v>5.9340000000000002</v>
      </c>
      <c r="F8" s="43">
        <v>5.8090909090909078</v>
      </c>
      <c r="G8" s="43">
        <v>5.7566666666666668</v>
      </c>
      <c r="H8" s="43">
        <v>5.8390000000000004</v>
      </c>
      <c r="I8" s="43">
        <v>5.87</v>
      </c>
      <c r="J8" s="43">
        <v>5.81</v>
      </c>
      <c r="K8" s="43">
        <v>5.9050000000000002</v>
      </c>
      <c r="L8" s="42">
        <v>5.8</v>
      </c>
      <c r="M8" s="44">
        <f t="shared" si="0"/>
        <v>5.8317433890093078</v>
      </c>
      <c r="N8" s="44">
        <f t="shared" si="1"/>
        <v>0.17733333333333334</v>
      </c>
      <c r="O8" s="29">
        <v>5.6</v>
      </c>
      <c r="P8" s="30">
        <v>6</v>
      </c>
      <c r="Q8" s="20">
        <f t="shared" si="2"/>
        <v>98.094926644395414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42">
        <v>5.8</v>
      </c>
      <c r="M9" s="44"/>
      <c r="N9" s="44">
        <f t="shared" si="1"/>
        <v>0</v>
      </c>
      <c r="O9" s="29">
        <v>5.6</v>
      </c>
      <c r="P9" s="30">
        <v>6</v>
      </c>
      <c r="Q9" s="20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42">
        <v>5.8</v>
      </c>
      <c r="M10" s="44"/>
      <c r="N10" s="44">
        <f t="shared" si="1"/>
        <v>0</v>
      </c>
      <c r="O10" s="29">
        <v>5.6</v>
      </c>
      <c r="P10" s="30">
        <v>6</v>
      </c>
      <c r="Q10" s="20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43"/>
      <c r="I11" s="43"/>
      <c r="J11" s="43"/>
      <c r="K11" s="43"/>
      <c r="L11" s="42">
        <v>5.8</v>
      </c>
      <c r="M11" s="44"/>
      <c r="N11" s="44">
        <f t="shared" si="1"/>
        <v>0</v>
      </c>
      <c r="O11" s="29">
        <v>5.6</v>
      </c>
      <c r="P11" s="30">
        <v>6</v>
      </c>
      <c r="Q11" s="20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43"/>
      <c r="I12" s="43"/>
      <c r="J12" s="43"/>
      <c r="K12" s="43"/>
      <c r="L12" s="42">
        <v>5.8</v>
      </c>
      <c r="M12" s="44"/>
      <c r="N12" s="44">
        <f t="shared" si="1"/>
        <v>0</v>
      </c>
      <c r="O12" s="29">
        <v>5.6</v>
      </c>
      <c r="P12" s="30">
        <v>6</v>
      </c>
      <c r="Q12" s="20">
        <f t="shared" si="2"/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5.8</v>
      </c>
      <c r="M13" s="44"/>
      <c r="N13" s="44">
        <f t="shared" si="1"/>
        <v>0</v>
      </c>
      <c r="O13" s="29">
        <v>5.6</v>
      </c>
      <c r="P13" s="30">
        <v>6</v>
      </c>
      <c r="Q13" s="20">
        <f t="shared" si="2"/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5.8</v>
      </c>
      <c r="M14" s="44"/>
      <c r="N14" s="44">
        <f t="shared" si="1"/>
        <v>0</v>
      </c>
      <c r="O14" s="29">
        <v>5.6</v>
      </c>
      <c r="P14" s="30">
        <v>6</v>
      </c>
      <c r="Q14" s="20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5.8</v>
      </c>
      <c r="M15" s="44"/>
      <c r="N15" s="44">
        <f t="shared" si="1"/>
        <v>0</v>
      </c>
      <c r="O15" s="29">
        <v>5.6</v>
      </c>
      <c r="P15" s="30">
        <v>6</v>
      </c>
      <c r="Q15" s="20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42">
        <v>5.8</v>
      </c>
      <c r="M16" s="44"/>
      <c r="N16" s="44">
        <f t="shared" si="1"/>
        <v>0</v>
      </c>
      <c r="O16" s="29">
        <v>5.6</v>
      </c>
      <c r="P16" s="30">
        <v>6</v>
      </c>
      <c r="Q16" s="20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5.8</v>
      </c>
      <c r="M17" s="44"/>
      <c r="N17" s="44">
        <f t="shared" si="1"/>
        <v>0</v>
      </c>
      <c r="O17" s="29">
        <v>5.6</v>
      </c>
      <c r="P17" s="30">
        <v>6</v>
      </c>
      <c r="Q17" s="20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5.8</v>
      </c>
      <c r="M18" s="44"/>
      <c r="N18" s="44">
        <f t="shared" si="1"/>
        <v>0</v>
      </c>
      <c r="O18" s="29">
        <v>5.6</v>
      </c>
      <c r="P18" s="30">
        <v>6</v>
      </c>
      <c r="Q18" s="20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5.8</v>
      </c>
      <c r="M19" s="44"/>
      <c r="N19" s="44">
        <f t="shared" si="1"/>
        <v>0</v>
      </c>
      <c r="O19" s="29">
        <v>5.6</v>
      </c>
      <c r="P19" s="30">
        <v>6</v>
      </c>
      <c r="Q19" s="20">
        <f t="shared" si="2"/>
        <v>0</v>
      </c>
      <c r="R19" s="7"/>
    </row>
    <row r="20" spans="1:18" ht="15.9" customHeight="1" x14ac:dyDescent="0.3">
      <c r="A20" s="168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42">
        <v>5.8</v>
      </c>
      <c r="M20" s="44"/>
      <c r="N20" s="44">
        <f t="shared" si="1"/>
        <v>0</v>
      </c>
      <c r="O20" s="29">
        <v>5.6</v>
      </c>
      <c r="P20" s="30">
        <v>6</v>
      </c>
      <c r="Q20" s="20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11" width="11.77734375" customWidth="1"/>
    <col min="12" max="12" width="8.44140625" style="2" customWidth="1"/>
    <col min="13" max="13" width="11.4414062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54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70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/>
      <c r="F3" s="170"/>
      <c r="G3" s="169"/>
      <c r="H3" s="169"/>
      <c r="I3" s="169"/>
      <c r="J3" s="169">
        <v>1012.1</v>
      </c>
      <c r="K3" s="169"/>
      <c r="L3" s="40">
        <v>1008</v>
      </c>
      <c r="M3" s="37">
        <f t="shared" ref="M3:M8" si="0">AVERAGE(B3:K3)</f>
        <v>1012.1</v>
      </c>
      <c r="N3" s="37">
        <f>MAX(B3:K3)-MIN(B3:K3)</f>
        <v>0</v>
      </c>
      <c r="O3" s="35">
        <v>957</v>
      </c>
      <c r="P3" s="36">
        <v>1059</v>
      </c>
      <c r="Q3" s="48">
        <f>M3/M3*100</f>
        <v>100</v>
      </c>
    </row>
    <row r="4" spans="1:18" ht="15.9" customHeight="1" x14ac:dyDescent="0.35">
      <c r="A4" s="168">
        <v>6</v>
      </c>
      <c r="B4" s="42">
        <v>1014.35</v>
      </c>
      <c r="C4" s="42">
        <v>1000.5802631578948</v>
      </c>
      <c r="D4" s="37">
        <v>1025.7142857142856</v>
      </c>
      <c r="E4" s="82"/>
      <c r="F4" s="42">
        <v>1005.2777777777778</v>
      </c>
      <c r="G4" s="42">
        <v>993.3</v>
      </c>
      <c r="H4" s="42"/>
      <c r="I4" s="42">
        <v>1014.5</v>
      </c>
      <c r="J4" s="42">
        <v>1000.5802631578948</v>
      </c>
      <c r="K4" s="42"/>
      <c r="L4" s="40">
        <v>1008</v>
      </c>
      <c r="M4" s="37">
        <f t="shared" si="0"/>
        <v>1007.7575128296932</v>
      </c>
      <c r="N4" s="14">
        <f t="shared" ref="N4:N20" si="1">MAX(B4:K4)-MIN(B4:K4)</f>
        <v>32.414285714285597</v>
      </c>
      <c r="O4" s="35">
        <v>957</v>
      </c>
      <c r="P4" s="36">
        <v>1059</v>
      </c>
      <c r="Q4" s="48">
        <f>M4/M$3*100</f>
        <v>99.570942874191587</v>
      </c>
    </row>
    <row r="5" spans="1:18" ht="15.9" customHeight="1" x14ac:dyDescent="0.35">
      <c r="A5" s="168">
        <v>7</v>
      </c>
      <c r="B5" s="42">
        <v>1010.45</v>
      </c>
      <c r="C5" s="42">
        <v>995.79555555555567</v>
      </c>
      <c r="D5" s="37">
        <v>1024.4888888888891</v>
      </c>
      <c r="E5" s="82"/>
      <c r="F5" s="42">
        <v>1002.125</v>
      </c>
      <c r="G5" s="42">
        <v>1011.3735833333334</v>
      </c>
      <c r="H5" s="42"/>
      <c r="I5" s="42">
        <v>1015.28</v>
      </c>
      <c r="J5" s="42">
        <v>1023.65</v>
      </c>
      <c r="K5" s="42"/>
      <c r="L5" s="40">
        <v>1008</v>
      </c>
      <c r="M5" s="37">
        <f t="shared" si="0"/>
        <v>1011.8804325396825</v>
      </c>
      <c r="N5" s="14">
        <f t="shared" si="1"/>
        <v>28.693333333333385</v>
      </c>
      <c r="O5" s="35">
        <v>957</v>
      </c>
      <c r="P5" s="36">
        <v>1059</v>
      </c>
      <c r="Q5" s="48">
        <f t="shared" ref="Q5:Q20" si="2">M5/M$3*100</f>
        <v>99.978305754340724</v>
      </c>
    </row>
    <row r="6" spans="1:18" ht="15.9" customHeight="1" x14ac:dyDescent="0.35">
      <c r="A6" s="168">
        <v>8</v>
      </c>
      <c r="B6" s="42">
        <v>1013.4761904761905</v>
      </c>
      <c r="C6" s="42">
        <v>1000.1825581395352</v>
      </c>
      <c r="D6" s="37">
        <v>1027.0263157894738</v>
      </c>
      <c r="E6" s="82"/>
      <c r="F6" s="42">
        <v>971.15</v>
      </c>
      <c r="G6" s="42">
        <v>1000.8339615384616</v>
      </c>
      <c r="H6" s="42"/>
      <c r="I6" s="42">
        <v>1013.6</v>
      </c>
      <c r="J6" s="42">
        <v>1024.9000000000001</v>
      </c>
      <c r="K6" s="42"/>
      <c r="L6" s="40">
        <v>1008</v>
      </c>
      <c r="M6" s="37">
        <f t="shared" si="0"/>
        <v>1007.3098608490945</v>
      </c>
      <c r="N6" s="14">
        <f t="shared" si="1"/>
        <v>55.876315789473779</v>
      </c>
      <c r="O6" s="35">
        <v>957</v>
      </c>
      <c r="P6" s="36">
        <v>1059</v>
      </c>
      <c r="Q6" s="48">
        <f t="shared" si="2"/>
        <v>99.526712859311786</v>
      </c>
    </row>
    <row r="7" spans="1:18" ht="15.9" customHeight="1" x14ac:dyDescent="0.35">
      <c r="A7" s="168">
        <v>9</v>
      </c>
      <c r="B7" s="42">
        <v>1013.45</v>
      </c>
      <c r="C7" s="42">
        <v>1001.1719512195119</v>
      </c>
      <c r="D7" s="37">
        <v>1027.9733333333334</v>
      </c>
      <c r="E7" s="82"/>
      <c r="F7" s="42">
        <v>986.3</v>
      </c>
      <c r="G7" s="42">
        <v>1004.7482105263158</v>
      </c>
      <c r="H7" s="42"/>
      <c r="I7" s="42">
        <v>1014.6</v>
      </c>
      <c r="J7" s="42">
        <v>1016.13</v>
      </c>
      <c r="K7" s="42"/>
      <c r="L7" s="40">
        <v>1008</v>
      </c>
      <c r="M7" s="37">
        <f t="shared" si="0"/>
        <v>1009.1962135827374</v>
      </c>
      <c r="N7" s="14">
        <f t="shared" si="1"/>
        <v>41.673333333333403</v>
      </c>
      <c r="O7" s="35">
        <v>957</v>
      </c>
      <c r="P7" s="36">
        <v>1059</v>
      </c>
      <c r="Q7" s="48">
        <f t="shared" si="2"/>
        <v>99.713092933775059</v>
      </c>
    </row>
    <row r="8" spans="1:18" ht="15.9" customHeight="1" x14ac:dyDescent="0.35">
      <c r="A8" s="168">
        <v>10</v>
      </c>
      <c r="B8" s="42">
        <v>1013.4090909090909</v>
      </c>
      <c r="C8" s="42">
        <v>1008.5413043478263</v>
      </c>
      <c r="D8" s="37">
        <v>1032.7350000000001</v>
      </c>
      <c r="E8" s="82"/>
      <c r="F8" s="42">
        <v>1004.6818181818181</v>
      </c>
      <c r="G8" s="42">
        <v>1006.4747037037037</v>
      </c>
      <c r="H8" s="42"/>
      <c r="I8" s="42">
        <v>1015.65</v>
      </c>
      <c r="J8" s="42">
        <v>1015.12</v>
      </c>
      <c r="K8" s="42"/>
      <c r="L8" s="40">
        <v>1008</v>
      </c>
      <c r="M8" s="37">
        <f t="shared" si="0"/>
        <v>1013.8017024489199</v>
      </c>
      <c r="N8" s="14">
        <f t="shared" si="1"/>
        <v>28.053181818181997</v>
      </c>
      <c r="O8" s="35">
        <v>957</v>
      </c>
      <c r="P8" s="36">
        <v>1059</v>
      </c>
      <c r="Q8" s="48">
        <f t="shared" si="2"/>
        <v>100.16813580169153</v>
      </c>
    </row>
    <row r="9" spans="1:18" ht="15.9" customHeight="1" x14ac:dyDescent="0.35">
      <c r="A9" s="168">
        <v>11</v>
      </c>
      <c r="B9" s="42"/>
      <c r="C9" s="42"/>
      <c r="D9" s="37"/>
      <c r="E9" s="82"/>
      <c r="F9" s="42"/>
      <c r="G9" s="42"/>
      <c r="H9" s="42"/>
      <c r="I9" s="42"/>
      <c r="J9" s="42"/>
      <c r="K9" s="42"/>
      <c r="L9" s="40">
        <v>1008</v>
      </c>
      <c r="M9" s="37"/>
      <c r="N9" s="14">
        <f t="shared" si="1"/>
        <v>0</v>
      </c>
      <c r="O9" s="35">
        <v>957</v>
      </c>
      <c r="P9" s="36">
        <v>1059</v>
      </c>
      <c r="Q9" s="48">
        <f t="shared" si="2"/>
        <v>0</v>
      </c>
    </row>
    <row r="10" spans="1:18" ht="15.9" customHeight="1" x14ac:dyDescent="0.35">
      <c r="A10" s="168">
        <v>12</v>
      </c>
      <c r="B10" s="42"/>
      <c r="C10" s="42"/>
      <c r="D10" s="37"/>
      <c r="E10" s="82"/>
      <c r="F10" s="42"/>
      <c r="G10" s="42"/>
      <c r="H10" s="42"/>
      <c r="I10" s="42"/>
      <c r="J10" s="42"/>
      <c r="K10" s="42"/>
      <c r="L10" s="40">
        <v>1008</v>
      </c>
      <c r="M10" s="37"/>
      <c r="N10" s="14">
        <f t="shared" si="1"/>
        <v>0</v>
      </c>
      <c r="O10" s="35">
        <v>957</v>
      </c>
      <c r="P10" s="36">
        <v>1059</v>
      </c>
      <c r="Q10" s="48">
        <f t="shared" si="2"/>
        <v>0</v>
      </c>
    </row>
    <row r="11" spans="1:18" ht="15.9" customHeight="1" x14ac:dyDescent="0.35">
      <c r="A11" s="168">
        <v>1</v>
      </c>
      <c r="B11" s="42"/>
      <c r="C11" s="42"/>
      <c r="D11" s="37"/>
      <c r="E11" s="82"/>
      <c r="F11" s="42"/>
      <c r="G11" s="42"/>
      <c r="H11" s="42"/>
      <c r="I11" s="42"/>
      <c r="J11" s="42"/>
      <c r="K11" s="42"/>
      <c r="L11" s="40">
        <v>1008</v>
      </c>
      <c r="M11" s="37"/>
      <c r="N11" s="14">
        <f t="shared" si="1"/>
        <v>0</v>
      </c>
      <c r="O11" s="35">
        <v>957</v>
      </c>
      <c r="P11" s="36">
        <v>1059</v>
      </c>
      <c r="Q11" s="48">
        <f t="shared" si="2"/>
        <v>0</v>
      </c>
    </row>
    <row r="12" spans="1:18" ht="15.9" customHeight="1" x14ac:dyDescent="0.35">
      <c r="A12" s="168">
        <v>2</v>
      </c>
      <c r="B12" s="42"/>
      <c r="C12" s="42"/>
      <c r="D12" s="37"/>
      <c r="E12" s="82"/>
      <c r="F12" s="42"/>
      <c r="G12" s="42"/>
      <c r="H12" s="42"/>
      <c r="I12" s="42"/>
      <c r="J12" s="42"/>
      <c r="K12" s="42"/>
      <c r="L12" s="40">
        <v>1008</v>
      </c>
      <c r="M12" s="37"/>
      <c r="N12" s="14">
        <f t="shared" si="1"/>
        <v>0</v>
      </c>
      <c r="O12" s="35">
        <v>957</v>
      </c>
      <c r="P12" s="36">
        <v>1059</v>
      </c>
      <c r="Q12" s="48">
        <f t="shared" si="2"/>
        <v>0</v>
      </c>
    </row>
    <row r="13" spans="1:18" ht="15.9" customHeight="1" x14ac:dyDescent="0.35">
      <c r="A13" s="168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1008</v>
      </c>
      <c r="M13" s="37"/>
      <c r="N13" s="14">
        <f t="shared" si="1"/>
        <v>0</v>
      </c>
      <c r="O13" s="35">
        <v>957</v>
      </c>
      <c r="P13" s="36">
        <v>1059</v>
      </c>
      <c r="Q13" s="48">
        <f t="shared" si="2"/>
        <v>0</v>
      </c>
    </row>
    <row r="14" spans="1:18" ht="15.9" customHeight="1" x14ac:dyDescent="0.35">
      <c r="A14" s="168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1008</v>
      </c>
      <c r="M14" s="37"/>
      <c r="N14" s="14">
        <f t="shared" si="1"/>
        <v>0</v>
      </c>
      <c r="O14" s="35">
        <v>957</v>
      </c>
      <c r="P14" s="36">
        <v>1059</v>
      </c>
      <c r="Q14" s="48">
        <f t="shared" si="2"/>
        <v>0</v>
      </c>
    </row>
    <row r="15" spans="1:18" ht="15.9" customHeight="1" x14ac:dyDescent="0.35">
      <c r="A15" s="168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1008</v>
      </c>
      <c r="M15" s="37"/>
      <c r="N15" s="14">
        <f t="shared" si="1"/>
        <v>0</v>
      </c>
      <c r="O15" s="35">
        <v>957</v>
      </c>
      <c r="P15" s="36">
        <v>1059</v>
      </c>
      <c r="Q15" s="48">
        <f t="shared" si="2"/>
        <v>0</v>
      </c>
      <c r="R15" s="7"/>
    </row>
    <row r="16" spans="1:18" ht="15.9" customHeight="1" x14ac:dyDescent="0.35">
      <c r="A16" s="168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1008</v>
      </c>
      <c r="M16" s="37"/>
      <c r="N16" s="14">
        <f t="shared" si="1"/>
        <v>0</v>
      </c>
      <c r="O16" s="35">
        <v>957</v>
      </c>
      <c r="P16" s="36">
        <v>1059</v>
      </c>
      <c r="Q16" s="48">
        <f t="shared" si="2"/>
        <v>0</v>
      </c>
      <c r="R16" s="7"/>
    </row>
    <row r="17" spans="1:18" ht="15.9" customHeight="1" x14ac:dyDescent="0.35">
      <c r="A17" s="168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1008</v>
      </c>
      <c r="M17" s="37"/>
      <c r="N17" s="14">
        <f t="shared" si="1"/>
        <v>0</v>
      </c>
      <c r="O17" s="35">
        <v>957</v>
      </c>
      <c r="P17" s="36">
        <v>1059</v>
      </c>
      <c r="Q17" s="48">
        <f t="shared" si="2"/>
        <v>0</v>
      </c>
      <c r="R17" s="7"/>
    </row>
    <row r="18" spans="1:18" ht="15.9" customHeight="1" x14ac:dyDescent="0.35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1008</v>
      </c>
      <c r="M18" s="37"/>
      <c r="N18" s="14">
        <f t="shared" si="1"/>
        <v>0</v>
      </c>
      <c r="O18" s="35">
        <v>957</v>
      </c>
      <c r="P18" s="36">
        <v>1059</v>
      </c>
      <c r="Q18" s="48">
        <f t="shared" si="2"/>
        <v>0</v>
      </c>
      <c r="R18" s="7"/>
    </row>
    <row r="19" spans="1:18" ht="15.9" customHeight="1" x14ac:dyDescent="0.35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1008</v>
      </c>
      <c r="M19" s="37"/>
      <c r="N19" s="14">
        <f t="shared" si="1"/>
        <v>0</v>
      </c>
      <c r="O19" s="35">
        <v>957</v>
      </c>
      <c r="P19" s="36">
        <v>1059</v>
      </c>
      <c r="Q19" s="48">
        <f t="shared" si="2"/>
        <v>0</v>
      </c>
      <c r="R19" s="7"/>
    </row>
    <row r="20" spans="1:18" ht="15.9" customHeight="1" x14ac:dyDescent="0.35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1008</v>
      </c>
      <c r="M20" s="37"/>
      <c r="N20" s="14">
        <f t="shared" si="1"/>
        <v>0</v>
      </c>
      <c r="O20" s="35">
        <v>957</v>
      </c>
      <c r="P20" s="36">
        <v>1059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20"/>
  <sheetViews>
    <sheetView zoomScale="73" zoomScaleNormal="73" workbookViewId="0">
      <selection activeCell="N52" sqref="N52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6" width="9.44140625" customWidth="1"/>
    <col min="7" max="7" width="9.88671875" customWidth="1"/>
    <col min="8" max="8" width="8.77734375" customWidth="1"/>
    <col min="9" max="9" width="10.6640625" customWidth="1"/>
    <col min="10" max="10" width="10.2187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55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/>
      <c r="F3" s="170"/>
      <c r="G3" s="169"/>
      <c r="H3" s="169"/>
      <c r="I3" s="169"/>
      <c r="J3" s="169">
        <v>210.7</v>
      </c>
      <c r="K3" s="169"/>
      <c r="L3" s="40">
        <v>215</v>
      </c>
      <c r="M3" s="37">
        <f t="shared" ref="M3:M8" si="0">AVERAGE(B3:K3)</f>
        <v>210.7</v>
      </c>
      <c r="N3" s="37">
        <f t="shared" ref="N3:N20" si="1">MAX(B3:K3)-MIN(B3:K3)</f>
        <v>0</v>
      </c>
      <c r="O3" s="35">
        <v>193</v>
      </c>
      <c r="P3" s="36">
        <v>237</v>
      </c>
      <c r="Q3" s="48">
        <f>M3/M3*100</f>
        <v>100</v>
      </c>
    </row>
    <row r="4" spans="1:18" ht="15.9" customHeight="1" x14ac:dyDescent="0.3">
      <c r="A4" s="168">
        <v>6</v>
      </c>
      <c r="B4" s="42">
        <v>215.65</v>
      </c>
      <c r="C4" s="42">
        <v>219.56329113924045</v>
      </c>
      <c r="D4" s="37">
        <v>218.24375000000001</v>
      </c>
      <c r="E4" s="82"/>
      <c r="F4" s="42">
        <v>215.83333333333334</v>
      </c>
      <c r="G4" s="42">
        <v>217.9</v>
      </c>
      <c r="H4" s="42"/>
      <c r="I4" s="42">
        <v>218.7</v>
      </c>
      <c r="J4" s="42">
        <v>219.56329113924045</v>
      </c>
      <c r="K4" s="42"/>
      <c r="L4" s="40">
        <v>215</v>
      </c>
      <c r="M4" s="37">
        <f t="shared" si="0"/>
        <v>217.92195223025919</v>
      </c>
      <c r="N4" s="37">
        <f t="shared" si="1"/>
        <v>3.9132911392404424</v>
      </c>
      <c r="O4" s="35">
        <v>193</v>
      </c>
      <c r="P4" s="36">
        <v>237</v>
      </c>
      <c r="Q4" s="48">
        <f>M4/M$3*100</f>
        <v>103.42759953975282</v>
      </c>
    </row>
    <row r="5" spans="1:18" ht="15.9" customHeight="1" x14ac:dyDescent="0.3">
      <c r="A5" s="168">
        <v>7</v>
      </c>
      <c r="B5" s="42">
        <v>214.6</v>
      </c>
      <c r="C5" s="42">
        <v>219.55777777777772</v>
      </c>
      <c r="D5" s="37">
        <v>222.9</v>
      </c>
      <c r="E5" s="82"/>
      <c r="F5" s="42">
        <v>218.0625</v>
      </c>
      <c r="G5" s="42">
        <v>212.61391666666665</v>
      </c>
      <c r="H5" s="42"/>
      <c r="I5" s="42">
        <v>215.89</v>
      </c>
      <c r="J5" s="42">
        <v>206.72</v>
      </c>
      <c r="K5" s="42"/>
      <c r="L5" s="40">
        <v>215</v>
      </c>
      <c r="M5" s="37">
        <f t="shared" si="0"/>
        <v>215.76345634920631</v>
      </c>
      <c r="N5" s="37">
        <f t="shared" si="1"/>
        <v>16.180000000000007</v>
      </c>
      <c r="O5" s="35">
        <v>193</v>
      </c>
      <c r="P5" s="36">
        <v>237</v>
      </c>
      <c r="Q5" s="48">
        <f t="shared" ref="Q5:Q20" si="2">M5/M$3*100</f>
        <v>102.40315915956637</v>
      </c>
    </row>
    <row r="6" spans="1:18" ht="15.9" customHeight="1" x14ac:dyDescent="0.3">
      <c r="A6" s="168">
        <v>8</v>
      </c>
      <c r="B6" s="42">
        <v>216.61904761904762</v>
      </c>
      <c r="C6" s="42">
        <v>217.58571428571423</v>
      </c>
      <c r="D6" s="37">
        <v>217.04444444444439</v>
      </c>
      <c r="E6" s="82"/>
      <c r="F6" s="42">
        <v>215.65</v>
      </c>
      <c r="G6" s="42">
        <v>213.48699999999999</v>
      </c>
      <c r="H6" s="42"/>
      <c r="I6" s="42">
        <v>216.25</v>
      </c>
      <c r="J6" s="42">
        <v>209.96</v>
      </c>
      <c r="K6" s="42"/>
      <c r="L6" s="40">
        <v>215</v>
      </c>
      <c r="M6" s="37">
        <f t="shared" si="0"/>
        <v>215.22802947845804</v>
      </c>
      <c r="N6" s="37">
        <f t="shared" si="1"/>
        <v>7.6257142857142242</v>
      </c>
      <c r="O6" s="35">
        <v>193</v>
      </c>
      <c r="P6" s="36">
        <v>237</v>
      </c>
      <c r="Q6" s="48">
        <f t="shared" si="2"/>
        <v>102.14904104340677</v>
      </c>
    </row>
    <row r="7" spans="1:18" ht="15.9" customHeight="1" x14ac:dyDescent="0.3">
      <c r="A7" s="168">
        <v>9</v>
      </c>
      <c r="B7" s="42">
        <v>216.2</v>
      </c>
      <c r="C7" s="42">
        <v>216.63953488372098</v>
      </c>
      <c r="D7" s="37">
        <v>216.74999999999997</v>
      </c>
      <c r="E7" s="82"/>
      <c r="F7" s="42">
        <v>215.55</v>
      </c>
      <c r="G7" s="42">
        <v>218.37284210526315</v>
      </c>
      <c r="H7" s="42"/>
      <c r="I7" s="42">
        <v>217</v>
      </c>
      <c r="J7" s="42">
        <v>204.04</v>
      </c>
      <c r="K7" s="42"/>
      <c r="L7" s="40">
        <v>215</v>
      </c>
      <c r="M7" s="37">
        <f t="shared" si="0"/>
        <v>214.93605385556913</v>
      </c>
      <c r="N7" s="37">
        <f t="shared" si="1"/>
        <v>14.332842105263154</v>
      </c>
      <c r="O7" s="35">
        <v>193</v>
      </c>
      <c r="P7" s="36">
        <v>237</v>
      </c>
      <c r="Q7" s="48">
        <f t="shared" si="2"/>
        <v>102.01046694616475</v>
      </c>
    </row>
    <row r="8" spans="1:18" ht="15.9" customHeight="1" x14ac:dyDescent="0.3">
      <c r="A8" s="168">
        <v>10</v>
      </c>
      <c r="B8" s="42">
        <v>215.68181818181819</v>
      </c>
      <c r="C8" s="42">
        <v>219.77422680412377</v>
      </c>
      <c r="D8" s="37">
        <v>215.10909090909092</v>
      </c>
      <c r="E8" s="82"/>
      <c r="F8" s="42">
        <v>216.95454545454547</v>
      </c>
      <c r="G8" s="42">
        <v>217.59318518518521</v>
      </c>
      <c r="H8" s="42"/>
      <c r="I8" s="42">
        <v>217.1</v>
      </c>
      <c r="J8" s="42">
        <v>204.35</v>
      </c>
      <c r="K8" s="42"/>
      <c r="L8" s="40">
        <v>215</v>
      </c>
      <c r="M8" s="37">
        <f t="shared" si="0"/>
        <v>215.22326664782332</v>
      </c>
      <c r="N8" s="37">
        <f t="shared" si="1"/>
        <v>15.424226804123776</v>
      </c>
      <c r="O8" s="35">
        <v>193</v>
      </c>
      <c r="P8" s="36">
        <v>237</v>
      </c>
      <c r="Q8" s="48">
        <f t="shared" si="2"/>
        <v>102.14678056375099</v>
      </c>
    </row>
    <row r="9" spans="1:18" ht="15.9" customHeight="1" x14ac:dyDescent="0.3">
      <c r="A9" s="168">
        <v>11</v>
      </c>
      <c r="B9" s="42"/>
      <c r="C9" s="42"/>
      <c r="D9" s="37"/>
      <c r="E9" s="82"/>
      <c r="F9" s="42"/>
      <c r="G9" s="42"/>
      <c r="H9" s="42"/>
      <c r="I9" s="42"/>
      <c r="J9" s="42"/>
      <c r="K9" s="42"/>
      <c r="L9" s="40">
        <v>215</v>
      </c>
      <c r="M9" s="37"/>
      <c r="N9" s="37">
        <f t="shared" si="1"/>
        <v>0</v>
      </c>
      <c r="O9" s="35">
        <v>193</v>
      </c>
      <c r="P9" s="36">
        <v>237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82"/>
      <c r="F10" s="42"/>
      <c r="G10" s="42"/>
      <c r="H10" s="42"/>
      <c r="I10" s="42"/>
      <c r="J10" s="42"/>
      <c r="K10" s="42"/>
      <c r="L10" s="40">
        <v>215</v>
      </c>
      <c r="M10" s="37"/>
      <c r="N10" s="37">
        <f t="shared" si="1"/>
        <v>0</v>
      </c>
      <c r="O10" s="35">
        <v>193</v>
      </c>
      <c r="P10" s="36">
        <v>237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82"/>
      <c r="F11" s="42"/>
      <c r="G11" s="42"/>
      <c r="H11" s="42"/>
      <c r="I11" s="42"/>
      <c r="J11" s="42"/>
      <c r="K11" s="42"/>
      <c r="L11" s="40">
        <v>215</v>
      </c>
      <c r="M11" s="37"/>
      <c r="N11" s="37">
        <f t="shared" si="1"/>
        <v>0</v>
      </c>
      <c r="O11" s="35">
        <v>193</v>
      </c>
      <c r="P11" s="36">
        <v>237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82"/>
      <c r="F12" s="42"/>
      <c r="G12" s="42"/>
      <c r="H12" s="42"/>
      <c r="I12" s="42"/>
      <c r="J12" s="42"/>
      <c r="K12" s="42"/>
      <c r="L12" s="40">
        <v>215</v>
      </c>
      <c r="M12" s="37"/>
      <c r="N12" s="37">
        <f t="shared" si="1"/>
        <v>0</v>
      </c>
      <c r="O12" s="35">
        <v>193</v>
      </c>
      <c r="P12" s="36">
        <v>237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215</v>
      </c>
      <c r="M13" s="37"/>
      <c r="N13" s="37">
        <f t="shared" si="1"/>
        <v>0</v>
      </c>
      <c r="O13" s="35">
        <v>193</v>
      </c>
      <c r="P13" s="36">
        <v>237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215</v>
      </c>
      <c r="M14" s="37"/>
      <c r="N14" s="37">
        <f t="shared" si="1"/>
        <v>0</v>
      </c>
      <c r="O14" s="35">
        <v>193</v>
      </c>
      <c r="P14" s="36">
        <v>237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215</v>
      </c>
      <c r="M15" s="37"/>
      <c r="N15" s="37">
        <f t="shared" si="1"/>
        <v>0</v>
      </c>
      <c r="O15" s="35">
        <v>193</v>
      </c>
      <c r="P15" s="36">
        <v>237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215</v>
      </c>
      <c r="M16" s="37"/>
      <c r="N16" s="37">
        <f t="shared" si="1"/>
        <v>0</v>
      </c>
      <c r="O16" s="35">
        <v>193</v>
      </c>
      <c r="P16" s="36">
        <v>237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215</v>
      </c>
      <c r="M17" s="37"/>
      <c r="N17" s="37">
        <f t="shared" si="1"/>
        <v>0</v>
      </c>
      <c r="O17" s="35">
        <v>193</v>
      </c>
      <c r="P17" s="36">
        <v>237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215</v>
      </c>
      <c r="M18" s="37"/>
      <c r="N18" s="37">
        <f t="shared" si="1"/>
        <v>0</v>
      </c>
      <c r="O18" s="35">
        <v>193</v>
      </c>
      <c r="P18" s="36">
        <v>237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215</v>
      </c>
      <c r="M19" s="37"/>
      <c r="N19" s="37">
        <f t="shared" si="1"/>
        <v>0</v>
      </c>
      <c r="O19" s="35">
        <v>193</v>
      </c>
      <c r="P19" s="36">
        <v>237</v>
      </c>
      <c r="Q19" s="48">
        <f t="shared" si="2"/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215</v>
      </c>
      <c r="M20" s="37"/>
      <c r="N20" s="37">
        <f t="shared" si="1"/>
        <v>0</v>
      </c>
      <c r="O20" s="35">
        <v>193</v>
      </c>
      <c r="P20" s="36">
        <v>237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0"/>
  <sheetViews>
    <sheetView zoomScale="80" zoomScaleNormal="80" workbookViewId="0">
      <selection activeCell="L44" sqref="L44"/>
    </sheetView>
  </sheetViews>
  <sheetFormatPr defaultRowHeight="13.2" x14ac:dyDescent="0.2"/>
  <cols>
    <col min="1" max="1" width="3.6640625" customWidth="1"/>
    <col min="2" max="2" width="8.109375" customWidth="1"/>
    <col min="4" max="4" width="8.77734375" customWidth="1"/>
    <col min="5" max="5" width="10.44140625" customWidth="1"/>
    <col min="6" max="6" width="9.44140625" customWidth="1"/>
    <col min="7" max="8" width="8.77734375" customWidth="1"/>
    <col min="9" max="9" width="10.6640625" customWidth="1"/>
    <col min="10" max="11" width="8.6640625" customWidth="1"/>
    <col min="12" max="12" width="6.88671875" customWidth="1"/>
    <col min="13" max="13" width="9.77734375" customWidth="1"/>
    <col min="14" max="14" width="8.2187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0" t="s">
        <v>15</v>
      </c>
    </row>
    <row r="2" spans="1:19" s="19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147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17" t="s">
        <v>30</v>
      </c>
      <c r="P2" s="18" t="s">
        <v>31</v>
      </c>
      <c r="Q2" s="9" t="s">
        <v>150</v>
      </c>
      <c r="R2"/>
      <c r="S2"/>
    </row>
    <row r="3" spans="1:19" s="19" customFormat="1" ht="15.9" customHeight="1" x14ac:dyDescent="0.3">
      <c r="A3" s="168">
        <v>5</v>
      </c>
      <c r="B3" s="171"/>
      <c r="C3" s="171"/>
      <c r="D3" s="171"/>
      <c r="E3" s="171">
        <v>5.25</v>
      </c>
      <c r="F3" s="172"/>
      <c r="G3" s="171"/>
      <c r="H3" s="171"/>
      <c r="I3" s="171"/>
      <c r="J3" s="171">
        <v>5.19</v>
      </c>
      <c r="K3" s="171"/>
      <c r="L3" s="42">
        <v>5.2</v>
      </c>
      <c r="M3" s="44">
        <f t="shared" ref="M3" si="0">AVERAGE(B3:K3)</f>
        <v>5.2200000000000006</v>
      </c>
      <c r="N3" s="44">
        <f t="shared" ref="N3:N20" si="1">MAX(B3:K3)-MIN(B3:K3)</f>
        <v>5.9999999999999609E-2</v>
      </c>
      <c r="O3" s="17">
        <v>5</v>
      </c>
      <c r="P3" s="18">
        <v>5.4</v>
      </c>
      <c r="Q3" s="20">
        <f>M3/M3*100</f>
        <v>100</v>
      </c>
    </row>
    <row r="4" spans="1:19" s="19" customFormat="1" ht="15.9" customHeight="1" x14ac:dyDescent="0.3">
      <c r="A4" s="168">
        <v>6</v>
      </c>
      <c r="B4" s="43">
        <v>5.1924999999999999</v>
      </c>
      <c r="C4" s="43">
        <v>5.2280519480519487</v>
      </c>
      <c r="D4" s="44">
        <v>5.2105263157894726</v>
      </c>
      <c r="E4" s="44">
        <v>5.2530000000000001</v>
      </c>
      <c r="F4" s="43">
        <v>5.2833333333333323</v>
      </c>
      <c r="G4" s="43">
        <v>5.22</v>
      </c>
      <c r="H4" s="43">
        <v>5.2590000000000003</v>
      </c>
      <c r="I4" s="43">
        <v>5.21</v>
      </c>
      <c r="J4" s="43">
        <v>5.2280519480519487</v>
      </c>
      <c r="K4" s="43">
        <v>5.2055555555555575</v>
      </c>
      <c r="L4" s="42">
        <v>5.2</v>
      </c>
      <c r="M4" s="44">
        <f>AVERAGE(B4:K4)</f>
        <v>5.2290019100782255</v>
      </c>
      <c r="N4" s="44">
        <f t="shared" si="1"/>
        <v>9.0833333333332433E-2</v>
      </c>
      <c r="O4" s="17">
        <v>5</v>
      </c>
      <c r="P4" s="18">
        <v>5.4</v>
      </c>
      <c r="Q4" s="48">
        <f>M4/M$3*100</f>
        <v>100.17245038464033</v>
      </c>
    </row>
    <row r="5" spans="1:19" s="19" customFormat="1" ht="15.9" customHeight="1" x14ac:dyDescent="0.3">
      <c r="A5" s="168">
        <v>7</v>
      </c>
      <c r="B5" s="43">
        <v>5.192499999999999</v>
      </c>
      <c r="C5" s="43">
        <v>5.2285555555555598</v>
      </c>
      <c r="D5" s="44">
        <v>5.2089999999999996</v>
      </c>
      <c r="E5" s="44">
        <v>5.2510000000000003</v>
      </c>
      <c r="F5" s="43">
        <v>5.2625000000000002</v>
      </c>
      <c r="G5" s="43">
        <v>5.2389166666666673</v>
      </c>
      <c r="H5" s="43">
        <v>5.2709999999999999</v>
      </c>
      <c r="I5" s="43">
        <v>5.22</v>
      </c>
      <c r="J5" s="43">
        <v>5.21</v>
      </c>
      <c r="K5" s="43">
        <v>5.1950000000000021</v>
      </c>
      <c r="L5" s="42">
        <v>5.2</v>
      </c>
      <c r="M5" s="44">
        <f>AVERAGE(B5:K5)</f>
        <v>5.2278472222222225</v>
      </c>
      <c r="N5" s="44">
        <f t="shared" si="1"/>
        <v>7.8500000000000902E-2</v>
      </c>
      <c r="O5" s="17">
        <v>5</v>
      </c>
      <c r="P5" s="18">
        <v>5.4</v>
      </c>
      <c r="Q5" s="48">
        <f t="shared" ref="Q5:Q20" si="2">M5/M$3*100</f>
        <v>100.15032992762877</v>
      </c>
    </row>
    <row r="6" spans="1:19" s="19" customFormat="1" ht="15.9" customHeight="1" x14ac:dyDescent="0.3">
      <c r="A6" s="168">
        <v>8</v>
      </c>
      <c r="B6" s="43">
        <v>5.1928571428571431</v>
      </c>
      <c r="C6" s="43">
        <v>5.2343820224719151</v>
      </c>
      <c r="D6" s="44">
        <v>5.2031578947368429</v>
      </c>
      <c r="E6" s="44">
        <v>5.2620000000000005</v>
      </c>
      <c r="F6" s="43">
        <v>5.2350000000000003</v>
      </c>
      <c r="G6" s="43">
        <v>5.2325000000000008</v>
      </c>
      <c r="H6" s="43">
        <v>5.2619999999999996</v>
      </c>
      <c r="I6" s="43">
        <v>5.23</v>
      </c>
      <c r="J6" s="43">
        <v>5.22</v>
      </c>
      <c r="K6" s="43">
        <v>5.1950000000000021</v>
      </c>
      <c r="L6" s="42">
        <v>5.2</v>
      </c>
      <c r="M6" s="44">
        <f>AVERAGE(B6:K6)</f>
        <v>5.2266897060065904</v>
      </c>
      <c r="N6" s="44">
        <f t="shared" si="1"/>
        <v>6.9142857142857395E-2</v>
      </c>
      <c r="O6" s="17">
        <v>5</v>
      </c>
      <c r="P6" s="18">
        <v>5.4</v>
      </c>
      <c r="Q6" s="48">
        <f t="shared" si="2"/>
        <v>100.12815528748256</v>
      </c>
    </row>
    <row r="7" spans="1:19" s="19" customFormat="1" ht="15.9" customHeight="1" x14ac:dyDescent="0.3">
      <c r="A7" s="168">
        <v>9</v>
      </c>
      <c r="B7" s="43">
        <v>5.1939999999999991</v>
      </c>
      <c r="C7" s="43">
        <v>5.2347126436781615</v>
      </c>
      <c r="D7" s="44">
        <v>5.2311111111111099</v>
      </c>
      <c r="E7" s="44">
        <v>5.2270000000000003</v>
      </c>
      <c r="F7" s="43">
        <v>5.2799999999999985</v>
      </c>
      <c r="G7" s="43">
        <v>5.230631578947369</v>
      </c>
      <c r="H7" s="43">
        <v>5.258</v>
      </c>
      <c r="I7" s="43">
        <v>5.23</v>
      </c>
      <c r="J7" s="43">
        <v>5.2</v>
      </c>
      <c r="K7" s="43">
        <v>5.2000000000000011</v>
      </c>
      <c r="L7" s="42">
        <v>5.2</v>
      </c>
      <c r="M7" s="44">
        <f>AVERAGE(B7:K7)</f>
        <v>5.2285455333736648</v>
      </c>
      <c r="N7" s="44">
        <f t="shared" si="1"/>
        <v>8.599999999999941E-2</v>
      </c>
      <c r="O7" s="17">
        <v>5</v>
      </c>
      <c r="P7" s="18">
        <v>5.4</v>
      </c>
      <c r="Q7" s="48">
        <f t="shared" si="2"/>
        <v>100.16370753589395</v>
      </c>
    </row>
    <row r="8" spans="1:19" s="19" customFormat="1" ht="15.9" customHeight="1" x14ac:dyDescent="0.3">
      <c r="A8" s="168">
        <v>10</v>
      </c>
      <c r="B8" s="43">
        <v>5.1977272727272732</v>
      </c>
      <c r="C8" s="43">
        <v>5.2389000000000046</v>
      </c>
      <c r="D8" s="44">
        <v>5.2295238095238092</v>
      </c>
      <c r="E8" s="44">
        <v>5.2270000000000003</v>
      </c>
      <c r="F8" s="43">
        <v>5.2636363636363637</v>
      </c>
      <c r="G8" s="43">
        <v>5.2161481481481484</v>
      </c>
      <c r="H8" s="222">
        <v>5.2519999999999998</v>
      </c>
      <c r="I8" s="43">
        <v>5.22</v>
      </c>
      <c r="J8" s="43">
        <v>5.2</v>
      </c>
      <c r="K8" s="43">
        <v>5.2150000000000016</v>
      </c>
      <c r="L8" s="42">
        <v>5.2</v>
      </c>
      <c r="M8" s="44">
        <f>AVERAGE(B8:K8)</f>
        <v>5.2259935594035607</v>
      </c>
      <c r="N8" s="44">
        <f t="shared" si="1"/>
        <v>6.5909090909090473E-2</v>
      </c>
      <c r="O8" s="17">
        <v>5</v>
      </c>
      <c r="P8" s="18">
        <v>5.4</v>
      </c>
      <c r="Q8" s="48">
        <f t="shared" si="2"/>
        <v>100.11481914566207</v>
      </c>
    </row>
    <row r="9" spans="1:19" s="19" customFormat="1" ht="15.9" customHeight="1" x14ac:dyDescent="0.3">
      <c r="A9" s="168">
        <v>11</v>
      </c>
      <c r="B9" s="43"/>
      <c r="C9" s="43"/>
      <c r="D9" s="44"/>
      <c r="E9" s="43"/>
      <c r="F9" s="43"/>
      <c r="G9" s="43"/>
      <c r="H9" s="43"/>
      <c r="I9" s="43"/>
      <c r="J9" s="43"/>
      <c r="K9" s="43"/>
      <c r="L9" s="42">
        <v>5.2</v>
      </c>
      <c r="M9" s="44"/>
      <c r="N9" s="44">
        <f t="shared" si="1"/>
        <v>0</v>
      </c>
      <c r="O9" s="17">
        <v>5</v>
      </c>
      <c r="P9" s="18">
        <v>5.4</v>
      </c>
      <c r="Q9" s="48">
        <f t="shared" si="2"/>
        <v>0</v>
      </c>
    </row>
    <row r="10" spans="1:19" s="19" customFormat="1" ht="15.9" customHeight="1" x14ac:dyDescent="0.3">
      <c r="A10" s="168">
        <v>12</v>
      </c>
      <c r="B10" s="43"/>
      <c r="C10" s="43"/>
      <c r="D10" s="44"/>
      <c r="E10" s="43"/>
      <c r="F10" s="43"/>
      <c r="G10" s="43"/>
      <c r="H10" s="43"/>
      <c r="I10" s="43"/>
      <c r="J10" s="43"/>
      <c r="K10" s="43"/>
      <c r="L10" s="42">
        <v>5.2</v>
      </c>
      <c r="M10" s="44"/>
      <c r="N10" s="44">
        <f t="shared" si="1"/>
        <v>0</v>
      </c>
      <c r="O10" s="17">
        <v>5</v>
      </c>
      <c r="P10" s="18">
        <v>5.4</v>
      </c>
      <c r="Q10" s="48">
        <f t="shared" si="2"/>
        <v>0</v>
      </c>
    </row>
    <row r="11" spans="1:19" s="19" customFormat="1" ht="15.9" customHeight="1" x14ac:dyDescent="0.3">
      <c r="A11" s="168">
        <v>1</v>
      </c>
      <c r="B11" s="43"/>
      <c r="C11" s="43"/>
      <c r="D11" s="44"/>
      <c r="E11" s="43"/>
      <c r="F11" s="43"/>
      <c r="G11" s="43"/>
      <c r="H11" s="43"/>
      <c r="I11" s="43"/>
      <c r="J11" s="43"/>
      <c r="K11" s="43"/>
      <c r="L11" s="42">
        <v>5.2</v>
      </c>
      <c r="M11" s="44"/>
      <c r="N11" s="44">
        <f t="shared" si="1"/>
        <v>0</v>
      </c>
      <c r="O11" s="17">
        <v>5</v>
      </c>
      <c r="P11" s="18">
        <v>5.4</v>
      </c>
      <c r="Q11" s="48">
        <f t="shared" si="2"/>
        <v>0</v>
      </c>
    </row>
    <row r="12" spans="1:19" s="19" customFormat="1" ht="15.9" customHeight="1" x14ac:dyDescent="0.3">
      <c r="A12" s="168">
        <v>2</v>
      </c>
      <c r="B12" s="43"/>
      <c r="C12" s="43"/>
      <c r="D12" s="44"/>
      <c r="E12" s="43"/>
      <c r="F12" s="43"/>
      <c r="G12" s="43"/>
      <c r="H12" s="43"/>
      <c r="I12" s="43"/>
      <c r="J12" s="43"/>
      <c r="K12" s="43"/>
      <c r="L12" s="42">
        <v>5.2</v>
      </c>
      <c r="M12" s="44"/>
      <c r="N12" s="44">
        <f t="shared" si="1"/>
        <v>0</v>
      </c>
      <c r="O12" s="17">
        <v>5</v>
      </c>
      <c r="P12" s="18">
        <v>5.4</v>
      </c>
      <c r="Q12" s="48">
        <f t="shared" si="2"/>
        <v>0</v>
      </c>
    </row>
    <row r="13" spans="1:19" s="19" customFormat="1" ht="15.9" customHeight="1" x14ac:dyDescent="0.3">
      <c r="A13" s="168">
        <v>3</v>
      </c>
      <c r="B13" s="43"/>
      <c r="C13" s="43"/>
      <c r="D13" s="44"/>
      <c r="E13" s="43"/>
      <c r="F13" s="43"/>
      <c r="G13" s="43"/>
      <c r="H13" s="43"/>
      <c r="I13" s="43"/>
      <c r="J13" s="43"/>
      <c r="K13" s="43"/>
      <c r="L13" s="42">
        <v>5.2</v>
      </c>
      <c r="M13" s="44"/>
      <c r="N13" s="44">
        <f t="shared" si="1"/>
        <v>0</v>
      </c>
      <c r="O13" s="17">
        <v>5</v>
      </c>
      <c r="P13" s="18">
        <v>5.4</v>
      </c>
      <c r="Q13" s="48">
        <f t="shared" si="2"/>
        <v>0</v>
      </c>
    </row>
    <row r="14" spans="1:19" s="19" customFormat="1" ht="15.9" customHeight="1" x14ac:dyDescent="0.3">
      <c r="A14" s="168">
        <v>4</v>
      </c>
      <c r="B14" s="43"/>
      <c r="C14" s="43"/>
      <c r="D14" s="173"/>
      <c r="E14" s="43"/>
      <c r="F14" s="43"/>
      <c r="G14" s="43"/>
      <c r="H14" s="43"/>
      <c r="I14" s="43"/>
      <c r="J14" s="43"/>
      <c r="K14" s="43"/>
      <c r="L14" s="42">
        <v>5.2</v>
      </c>
      <c r="M14" s="44"/>
      <c r="N14" s="44">
        <f t="shared" si="1"/>
        <v>0</v>
      </c>
      <c r="O14" s="17">
        <v>5</v>
      </c>
      <c r="P14" s="18">
        <v>5.4</v>
      </c>
      <c r="Q14" s="48">
        <f t="shared" si="2"/>
        <v>0</v>
      </c>
    </row>
    <row r="15" spans="1:19" s="19" customFormat="1" ht="15.9" customHeight="1" x14ac:dyDescent="0.3">
      <c r="A15" s="168">
        <v>5</v>
      </c>
      <c r="B15" s="43"/>
      <c r="C15" s="43"/>
      <c r="D15" s="44"/>
      <c r="E15" s="43"/>
      <c r="F15" s="43"/>
      <c r="G15" s="43"/>
      <c r="H15" s="43"/>
      <c r="I15" s="43"/>
      <c r="J15" s="43"/>
      <c r="K15" s="43"/>
      <c r="L15" s="42">
        <v>5.2</v>
      </c>
      <c r="M15" s="44"/>
      <c r="N15" s="44">
        <f t="shared" si="1"/>
        <v>0</v>
      </c>
      <c r="O15" s="17">
        <v>5</v>
      </c>
      <c r="P15" s="18">
        <v>5.4</v>
      </c>
      <c r="Q15" s="48">
        <f t="shared" si="2"/>
        <v>0</v>
      </c>
      <c r="R15" s="26"/>
    </row>
    <row r="16" spans="1:19" s="19" customFormat="1" ht="15.9" customHeight="1" x14ac:dyDescent="0.3">
      <c r="A16" s="168">
        <v>6</v>
      </c>
      <c r="B16" s="43"/>
      <c r="C16" s="43"/>
      <c r="D16" s="173"/>
      <c r="E16" s="43"/>
      <c r="F16" s="43"/>
      <c r="G16" s="43"/>
      <c r="H16" s="43"/>
      <c r="I16" s="43"/>
      <c r="J16" s="43"/>
      <c r="K16" s="43"/>
      <c r="L16" s="42">
        <v>5.2</v>
      </c>
      <c r="M16" s="44"/>
      <c r="N16" s="44">
        <f t="shared" si="1"/>
        <v>0</v>
      </c>
      <c r="O16" s="17">
        <v>5</v>
      </c>
      <c r="P16" s="18">
        <v>5.4</v>
      </c>
      <c r="Q16" s="48">
        <f t="shared" si="2"/>
        <v>0</v>
      </c>
      <c r="R16" s="26"/>
    </row>
    <row r="17" spans="1:18" s="19" customFormat="1" ht="15.9" customHeight="1" x14ac:dyDescent="0.3">
      <c r="A17" s="168">
        <v>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>
        <v>5.2</v>
      </c>
      <c r="M17" s="44"/>
      <c r="N17" s="44">
        <f t="shared" si="1"/>
        <v>0</v>
      </c>
      <c r="O17" s="17">
        <v>5</v>
      </c>
      <c r="P17" s="18">
        <v>5.4</v>
      </c>
      <c r="Q17" s="48">
        <f t="shared" si="2"/>
        <v>0</v>
      </c>
      <c r="R17" s="26"/>
    </row>
    <row r="18" spans="1:18" s="19" customFormat="1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5.2</v>
      </c>
      <c r="M18" s="44"/>
      <c r="N18" s="44">
        <f t="shared" si="1"/>
        <v>0</v>
      </c>
      <c r="O18" s="17">
        <v>5</v>
      </c>
      <c r="P18" s="18">
        <v>5.4</v>
      </c>
      <c r="Q18" s="48">
        <f t="shared" si="2"/>
        <v>0</v>
      </c>
      <c r="R18" s="26"/>
    </row>
    <row r="19" spans="1:18" s="19" customFormat="1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5.2</v>
      </c>
      <c r="M19" s="44"/>
      <c r="N19" s="44">
        <f t="shared" si="1"/>
        <v>0</v>
      </c>
      <c r="O19" s="17">
        <v>5</v>
      </c>
      <c r="P19" s="18">
        <v>5.4</v>
      </c>
      <c r="Q19" s="48">
        <f t="shared" si="2"/>
        <v>0</v>
      </c>
      <c r="R19" s="26"/>
    </row>
    <row r="20" spans="1:18" s="19" customFormat="1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5.2</v>
      </c>
      <c r="M20" s="44"/>
      <c r="N20" s="44">
        <f t="shared" si="1"/>
        <v>0</v>
      </c>
      <c r="O20" s="17">
        <v>5</v>
      </c>
      <c r="P20" s="18">
        <v>5.4</v>
      </c>
      <c r="Q20" s="48">
        <f t="shared" si="2"/>
        <v>0</v>
      </c>
      <c r="R20" s="26"/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X21"/>
  <sheetViews>
    <sheetView zoomScale="73" zoomScaleNormal="73" workbookViewId="0">
      <selection activeCell="Q8" sqref="Q8"/>
    </sheetView>
  </sheetViews>
  <sheetFormatPr defaultRowHeight="13.2" x14ac:dyDescent="0.2"/>
  <cols>
    <col min="1" max="1" width="3.77734375" customWidth="1"/>
    <col min="2" max="2" width="8.441406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56</v>
      </c>
    </row>
    <row r="2" spans="1:18" ht="16.2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99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/>
      <c r="F3" s="170"/>
      <c r="G3" s="169"/>
      <c r="H3" s="169"/>
      <c r="I3" s="169"/>
      <c r="J3" s="169">
        <v>85.8</v>
      </c>
      <c r="K3" s="169"/>
      <c r="L3" s="40">
        <v>89</v>
      </c>
      <c r="M3" s="37">
        <f t="shared" ref="M3:M8" si="0">AVERAGE(B3:K3)</f>
        <v>85.8</v>
      </c>
      <c r="N3" s="37">
        <f>MAX(B3:K3)-MIN(B3:K3)</f>
        <v>0</v>
      </c>
      <c r="O3" s="35">
        <v>80</v>
      </c>
      <c r="P3" s="36">
        <v>98</v>
      </c>
      <c r="Q3" s="48">
        <f>M3/M3*100</f>
        <v>100</v>
      </c>
    </row>
    <row r="4" spans="1:18" ht="15.9" customHeight="1" x14ac:dyDescent="0.3">
      <c r="A4" s="168">
        <v>6</v>
      </c>
      <c r="B4" s="42">
        <v>89.9</v>
      </c>
      <c r="C4" s="42">
        <v>91.988607594936667</v>
      </c>
      <c r="D4" s="37">
        <v>87.555555555555557</v>
      </c>
      <c r="E4" s="82"/>
      <c r="F4" s="42">
        <v>89.5</v>
      </c>
      <c r="G4" s="42">
        <v>88.2</v>
      </c>
      <c r="H4" s="42"/>
      <c r="I4" s="42">
        <v>85.5</v>
      </c>
      <c r="J4" s="42">
        <v>91.988607594936667</v>
      </c>
      <c r="K4" s="42"/>
      <c r="L4" s="40">
        <v>89</v>
      </c>
      <c r="M4" s="37">
        <f t="shared" si="0"/>
        <v>89.233252963632694</v>
      </c>
      <c r="N4" s="37">
        <f t="shared" ref="N4:N20" si="1">MAX(B4:K4)-MIN(B4:K4)</f>
        <v>6.4886075949366671</v>
      </c>
      <c r="O4" s="35">
        <v>80</v>
      </c>
      <c r="P4" s="36">
        <v>98</v>
      </c>
      <c r="Q4" s="48">
        <f>M4/M$3*100</f>
        <v>104.00146033057425</v>
      </c>
    </row>
    <row r="5" spans="1:18" ht="15.9" customHeight="1" x14ac:dyDescent="0.3">
      <c r="A5" s="168">
        <v>7</v>
      </c>
      <c r="B5" s="42">
        <v>88.35</v>
      </c>
      <c r="C5" s="42">
        <v>91.146590909090932</v>
      </c>
      <c r="D5" s="37">
        <v>87.299999999999983</v>
      </c>
      <c r="E5" s="82"/>
      <c r="F5" s="42">
        <v>91.125</v>
      </c>
      <c r="G5" s="42">
        <v>85.920833333333334</v>
      </c>
      <c r="H5" s="42"/>
      <c r="I5" s="42">
        <v>91.39</v>
      </c>
      <c r="J5" s="42">
        <v>86.17</v>
      </c>
      <c r="K5" s="42"/>
      <c r="L5" s="40">
        <v>89</v>
      </c>
      <c r="M5" s="37">
        <f t="shared" si="0"/>
        <v>88.771774891774882</v>
      </c>
      <c r="N5" s="37">
        <f t="shared" si="1"/>
        <v>5.4691666666666663</v>
      </c>
      <c r="O5" s="35">
        <v>80</v>
      </c>
      <c r="P5" s="36">
        <v>98</v>
      </c>
      <c r="Q5" s="48">
        <f t="shared" ref="Q5:Q20" si="2">M5/M$3*100</f>
        <v>103.46360709997073</v>
      </c>
    </row>
    <row r="6" spans="1:18" ht="15.9" customHeight="1" x14ac:dyDescent="0.3">
      <c r="A6" s="168">
        <v>8</v>
      </c>
      <c r="B6" s="42">
        <v>89.904761904761898</v>
      </c>
      <c r="C6" s="42">
        <v>90.971428571428575</v>
      </c>
      <c r="D6" s="37">
        <v>87.7</v>
      </c>
      <c r="E6" s="82"/>
      <c r="F6" s="42">
        <v>91.3</v>
      </c>
      <c r="G6" s="42">
        <v>86.454499999999996</v>
      </c>
      <c r="H6" s="42"/>
      <c r="I6" s="42">
        <v>91.7</v>
      </c>
      <c r="J6" s="42">
        <v>87.23</v>
      </c>
      <c r="K6" s="42"/>
      <c r="L6" s="40">
        <v>89</v>
      </c>
      <c r="M6" s="37">
        <f t="shared" si="0"/>
        <v>89.322955782312917</v>
      </c>
      <c r="N6" s="37">
        <f t="shared" si="1"/>
        <v>5.2455000000000069</v>
      </c>
      <c r="O6" s="35">
        <v>80</v>
      </c>
      <c r="P6" s="36">
        <v>98</v>
      </c>
      <c r="Q6" s="48">
        <f t="shared" si="2"/>
        <v>104.10600907029477</v>
      </c>
    </row>
    <row r="7" spans="1:18" ht="15.9" customHeight="1" x14ac:dyDescent="0.3">
      <c r="A7" s="168">
        <v>9</v>
      </c>
      <c r="B7" s="42">
        <v>90.4</v>
      </c>
      <c r="C7" s="42">
        <v>88.71097560975609</v>
      </c>
      <c r="D7" s="37">
        <v>88.683333333333337</v>
      </c>
      <c r="E7" s="82"/>
      <c r="F7" s="42">
        <v>91.6</v>
      </c>
      <c r="G7" s="42">
        <v>88.39473684210526</v>
      </c>
      <c r="H7" s="42"/>
      <c r="I7" s="42">
        <v>90.8</v>
      </c>
      <c r="J7" s="42">
        <v>85.5</v>
      </c>
      <c r="K7" s="42"/>
      <c r="L7" s="40">
        <v>89</v>
      </c>
      <c r="M7" s="37">
        <f t="shared" si="0"/>
        <v>89.155577969313526</v>
      </c>
      <c r="N7" s="37">
        <f t="shared" si="1"/>
        <v>6.0999999999999943</v>
      </c>
      <c r="O7" s="35">
        <v>80</v>
      </c>
      <c r="P7" s="36">
        <v>98</v>
      </c>
      <c r="Q7" s="48">
        <f t="shared" si="2"/>
        <v>103.91093003416496</v>
      </c>
    </row>
    <row r="8" spans="1:18" ht="15.9" customHeight="1" x14ac:dyDescent="0.3">
      <c r="A8" s="168">
        <v>10</v>
      </c>
      <c r="B8" s="42">
        <v>89.681818181818187</v>
      </c>
      <c r="C8" s="42">
        <v>89.891304347826093</v>
      </c>
      <c r="D8" s="37">
        <v>88.571428571428598</v>
      </c>
      <c r="E8" s="82"/>
      <c r="F8" s="42">
        <v>91.318181818181813</v>
      </c>
      <c r="G8" s="42">
        <v>89.393185185185189</v>
      </c>
      <c r="H8" s="42"/>
      <c r="I8" s="42">
        <v>91</v>
      </c>
      <c r="J8" s="42">
        <v>85.12</v>
      </c>
      <c r="K8" s="42"/>
      <c r="L8" s="40">
        <v>89</v>
      </c>
      <c r="M8" s="37">
        <f t="shared" si="0"/>
        <v>89.282274014919977</v>
      </c>
      <c r="N8" s="37">
        <f t="shared" si="1"/>
        <v>6.1981818181818085</v>
      </c>
      <c r="O8" s="35">
        <v>80</v>
      </c>
      <c r="P8" s="36">
        <v>98</v>
      </c>
      <c r="Q8" s="48">
        <f t="shared" si="2"/>
        <v>104.05859442298366</v>
      </c>
    </row>
    <row r="9" spans="1:18" ht="15.9" customHeight="1" x14ac:dyDescent="0.3">
      <c r="A9" s="168">
        <v>11</v>
      </c>
      <c r="B9" s="42"/>
      <c r="C9" s="42"/>
      <c r="D9" s="37"/>
      <c r="E9" s="82"/>
      <c r="F9" s="42"/>
      <c r="G9" s="42"/>
      <c r="H9" s="42"/>
      <c r="I9" s="42"/>
      <c r="J9" s="42"/>
      <c r="K9" s="42"/>
      <c r="L9" s="40">
        <v>89</v>
      </c>
      <c r="M9" s="37"/>
      <c r="N9" s="37">
        <f t="shared" si="1"/>
        <v>0</v>
      </c>
      <c r="O9" s="35">
        <v>80</v>
      </c>
      <c r="P9" s="36">
        <v>98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82"/>
      <c r="F10" s="42"/>
      <c r="G10" s="42"/>
      <c r="H10" s="42"/>
      <c r="I10" s="42"/>
      <c r="J10" s="42"/>
      <c r="K10" s="42"/>
      <c r="L10" s="40">
        <v>89</v>
      </c>
      <c r="M10" s="37"/>
      <c r="N10" s="37">
        <f t="shared" si="1"/>
        <v>0</v>
      </c>
      <c r="O10" s="35">
        <v>80</v>
      </c>
      <c r="P10" s="36">
        <v>98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82"/>
      <c r="F11" s="42"/>
      <c r="G11" s="42"/>
      <c r="H11" s="42"/>
      <c r="I11" s="42"/>
      <c r="J11" s="42"/>
      <c r="K11" s="42"/>
      <c r="L11" s="40">
        <v>89</v>
      </c>
      <c r="M11" s="37"/>
      <c r="N11" s="37">
        <f t="shared" si="1"/>
        <v>0</v>
      </c>
      <c r="O11" s="35">
        <v>80</v>
      </c>
      <c r="P11" s="36">
        <v>98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82"/>
      <c r="F12" s="42"/>
      <c r="G12" s="42"/>
      <c r="H12" s="42"/>
      <c r="I12" s="42"/>
      <c r="J12" s="42"/>
      <c r="K12" s="42"/>
      <c r="L12" s="40">
        <v>89</v>
      </c>
      <c r="M12" s="37"/>
      <c r="N12" s="37">
        <f t="shared" si="1"/>
        <v>0</v>
      </c>
      <c r="O12" s="35">
        <v>80</v>
      </c>
      <c r="P12" s="36">
        <v>98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82"/>
      <c r="F13" s="42"/>
      <c r="G13" s="42"/>
      <c r="H13" s="42"/>
      <c r="I13" s="42"/>
      <c r="J13" s="42"/>
      <c r="K13" s="42"/>
      <c r="L13" s="40">
        <v>89</v>
      </c>
      <c r="M13" s="37"/>
      <c r="N13" s="37">
        <f t="shared" si="1"/>
        <v>0</v>
      </c>
      <c r="O13" s="35">
        <v>80</v>
      </c>
      <c r="P13" s="36">
        <v>98</v>
      </c>
      <c r="Q13" s="48">
        <f>M13/M$3*100</f>
        <v>0</v>
      </c>
    </row>
    <row r="14" spans="1:18" ht="15.9" customHeight="1" x14ac:dyDescent="0.3">
      <c r="A14" s="168">
        <v>4</v>
      </c>
      <c r="B14" s="42"/>
      <c r="C14" s="42"/>
      <c r="D14" s="37"/>
      <c r="E14" s="82"/>
      <c r="F14" s="42"/>
      <c r="G14" s="41"/>
      <c r="H14" s="42"/>
      <c r="I14" s="42"/>
      <c r="J14" s="42"/>
      <c r="K14" s="42"/>
      <c r="L14" s="40">
        <v>89</v>
      </c>
      <c r="M14" s="37"/>
      <c r="N14" s="37">
        <f t="shared" si="1"/>
        <v>0</v>
      </c>
      <c r="O14" s="35">
        <v>80</v>
      </c>
      <c r="P14" s="36">
        <v>98</v>
      </c>
      <c r="Q14" s="48">
        <f>M14/M$3*100</f>
        <v>0</v>
      </c>
    </row>
    <row r="15" spans="1:18" ht="15.9" customHeight="1" x14ac:dyDescent="0.3">
      <c r="A15" s="168">
        <v>5</v>
      </c>
      <c r="B15" s="42"/>
      <c r="C15" s="42"/>
      <c r="D15" s="37"/>
      <c r="E15" s="82"/>
      <c r="F15" s="42"/>
      <c r="G15" s="42"/>
      <c r="H15" s="42"/>
      <c r="I15" s="42"/>
      <c r="J15" s="42"/>
      <c r="K15" s="42"/>
      <c r="L15" s="40">
        <v>89</v>
      </c>
      <c r="M15" s="37"/>
      <c r="N15" s="37">
        <f t="shared" si="1"/>
        <v>0</v>
      </c>
      <c r="O15" s="35">
        <v>80</v>
      </c>
      <c r="P15" s="36">
        <v>98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82"/>
      <c r="F16" s="42"/>
      <c r="G16" s="42"/>
      <c r="H16" s="42"/>
      <c r="I16" s="42"/>
      <c r="J16" s="42"/>
      <c r="K16" s="42"/>
      <c r="L16" s="40">
        <v>89</v>
      </c>
      <c r="M16" s="37"/>
      <c r="N16" s="37">
        <f t="shared" si="1"/>
        <v>0</v>
      </c>
      <c r="O16" s="35">
        <v>80</v>
      </c>
      <c r="P16" s="36">
        <v>98</v>
      </c>
      <c r="Q16" s="48">
        <f t="shared" si="2"/>
        <v>0</v>
      </c>
      <c r="R16" s="7"/>
    </row>
    <row r="17" spans="1:24" ht="15.9" customHeight="1" x14ac:dyDescent="0.3">
      <c r="A17" s="168">
        <v>7</v>
      </c>
      <c r="B17" s="42"/>
      <c r="C17" s="42"/>
      <c r="D17" s="37"/>
      <c r="E17" s="82"/>
      <c r="F17" s="42"/>
      <c r="G17" s="42"/>
      <c r="H17" s="42"/>
      <c r="I17" s="42"/>
      <c r="J17" s="42"/>
      <c r="K17" s="42"/>
      <c r="L17" s="40">
        <v>89</v>
      </c>
      <c r="M17" s="37"/>
      <c r="N17" s="37">
        <f t="shared" si="1"/>
        <v>0</v>
      </c>
      <c r="O17" s="35">
        <v>80</v>
      </c>
      <c r="P17" s="36">
        <v>98</v>
      </c>
      <c r="Q17" s="48">
        <f t="shared" si="2"/>
        <v>0</v>
      </c>
      <c r="R17" s="7"/>
    </row>
    <row r="18" spans="1:24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89</v>
      </c>
      <c r="M18" s="37"/>
      <c r="N18" s="37">
        <f t="shared" si="1"/>
        <v>0</v>
      </c>
      <c r="O18" s="35">
        <v>80</v>
      </c>
      <c r="P18" s="36">
        <v>98</v>
      </c>
      <c r="Q18" s="48">
        <f t="shared" si="2"/>
        <v>0</v>
      </c>
      <c r="R18" s="7"/>
    </row>
    <row r="19" spans="1:24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89</v>
      </c>
      <c r="M19" s="37"/>
      <c r="N19" s="37">
        <f t="shared" si="1"/>
        <v>0</v>
      </c>
      <c r="O19" s="35">
        <v>80</v>
      </c>
      <c r="P19" s="36">
        <v>98</v>
      </c>
      <c r="Q19" s="48">
        <f t="shared" si="2"/>
        <v>0</v>
      </c>
      <c r="R19" s="7"/>
    </row>
    <row r="20" spans="1:24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89</v>
      </c>
      <c r="M20" s="37"/>
      <c r="N20" s="37">
        <f t="shared" si="1"/>
        <v>0</v>
      </c>
      <c r="O20" s="35">
        <v>80</v>
      </c>
      <c r="P20" s="36">
        <v>98</v>
      </c>
      <c r="Q20" s="48">
        <f t="shared" si="2"/>
        <v>0</v>
      </c>
      <c r="R20" s="7"/>
      <c r="X20" s="37">
        <f t="shared" ref="X20" si="3">AVERAGE(M20:V20)</f>
        <v>44.5</v>
      </c>
    </row>
    <row r="21" spans="1:24" ht="18.600000000000001" x14ac:dyDescent="0.2">
      <c r="L21" s="40">
        <v>89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B21"/>
  <sheetViews>
    <sheetView zoomScale="70" zoomScaleNormal="70" workbookViewId="0">
      <selection activeCell="W44" sqref="W44"/>
    </sheetView>
  </sheetViews>
  <sheetFormatPr defaultRowHeight="13.2" x14ac:dyDescent="0.2"/>
  <cols>
    <col min="1" max="1" width="3.77734375" customWidth="1"/>
    <col min="2" max="2" width="9.21875" customWidth="1"/>
    <col min="3" max="3" width="9.109375" customWidth="1"/>
    <col min="4" max="5" width="9.21875" customWidth="1"/>
    <col min="6" max="6" width="9.33203125" customWidth="1"/>
    <col min="7" max="8" width="9.21875" customWidth="1"/>
    <col min="9" max="10" width="10.6640625" customWidth="1"/>
    <col min="11" max="11" width="9.77734375" customWidth="1"/>
    <col min="12" max="12" width="10.6640625" customWidth="1"/>
    <col min="13" max="13" width="9.109375" customWidth="1"/>
    <col min="14" max="14" width="7.88671875" customWidth="1"/>
    <col min="15" max="15" width="11.33203125" customWidth="1"/>
    <col min="16" max="16" width="9.33203125" customWidth="1"/>
    <col min="17" max="17" width="8.77734375" customWidth="1"/>
    <col min="18" max="21" width="3.441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8" ht="20.100000000000001" customHeight="1" x14ac:dyDescent="0.45">
      <c r="F1" s="10" t="s">
        <v>37</v>
      </c>
    </row>
    <row r="2" spans="1:28" ht="15.9" customHeight="1" x14ac:dyDescent="0.3">
      <c r="A2" s="21" t="s">
        <v>24</v>
      </c>
      <c r="B2" s="202" t="s">
        <v>25</v>
      </c>
      <c r="C2" s="196" t="s">
        <v>26</v>
      </c>
      <c r="D2" s="203" t="s">
        <v>81</v>
      </c>
      <c r="E2" s="204" t="s">
        <v>138</v>
      </c>
      <c r="F2" s="203" t="s">
        <v>82</v>
      </c>
      <c r="G2" s="196" t="s">
        <v>27</v>
      </c>
      <c r="H2" s="197" t="s">
        <v>28</v>
      </c>
      <c r="I2" s="202" t="s">
        <v>97</v>
      </c>
      <c r="J2" s="196" t="s">
        <v>74</v>
      </c>
      <c r="K2" s="198" t="s">
        <v>83</v>
      </c>
      <c r="L2" s="205" t="s">
        <v>122</v>
      </c>
      <c r="M2" s="206" t="s">
        <v>123</v>
      </c>
      <c r="N2" s="218" t="s">
        <v>29</v>
      </c>
      <c r="O2" s="220" t="s">
        <v>41</v>
      </c>
      <c r="P2" s="200" t="s">
        <v>42</v>
      </c>
      <c r="Q2" s="221" t="s">
        <v>153</v>
      </c>
      <c r="R2" s="79" t="s">
        <v>124</v>
      </c>
      <c r="S2" s="28" t="s">
        <v>125</v>
      </c>
      <c r="T2" s="28" t="s">
        <v>43</v>
      </c>
      <c r="U2" s="28" t="s">
        <v>44</v>
      </c>
      <c r="V2" s="9" t="s">
        <v>150</v>
      </c>
    </row>
    <row r="3" spans="1:28" ht="15.9" customHeight="1" x14ac:dyDescent="0.3">
      <c r="A3" s="168">
        <v>5</v>
      </c>
      <c r="B3" s="174"/>
      <c r="C3" s="192"/>
      <c r="D3" s="174"/>
      <c r="E3" s="174">
        <v>81.5</v>
      </c>
      <c r="F3" s="174"/>
      <c r="G3" s="192"/>
      <c r="H3" s="192"/>
      <c r="I3" s="174"/>
      <c r="J3" s="192">
        <v>64.7</v>
      </c>
      <c r="K3" s="192"/>
      <c r="L3" s="185">
        <v>82</v>
      </c>
      <c r="M3" s="178">
        <f t="shared" ref="M3:M8" si="0">AVERAGE(B3,D3,E3,F3,I3)</f>
        <v>81.5</v>
      </c>
      <c r="N3" s="178">
        <f t="shared" ref="N3:N9" si="1">MAX(B3,D3,E3,F3,I3)-MIN(B3,D3,E3,F3,I3)</f>
        <v>0</v>
      </c>
      <c r="O3" s="201">
        <v>64</v>
      </c>
      <c r="P3" s="199">
        <f t="shared" ref="P3:P8" si="2">AVERAGE(C3,G3,H3,J3,K3)</f>
        <v>64.7</v>
      </c>
      <c r="Q3" s="199">
        <f t="shared" ref="Q3:Q20" si="3">MAX(C3,G3,H3,J3,K3)-MIN(C3,G3,H3,J3,K3)</f>
        <v>0</v>
      </c>
      <c r="R3" s="17">
        <v>77</v>
      </c>
      <c r="S3" s="18">
        <v>87</v>
      </c>
      <c r="T3" s="18">
        <v>59</v>
      </c>
      <c r="U3" s="18">
        <v>69</v>
      </c>
      <c r="V3" s="48">
        <f>P3/P3*100</f>
        <v>100</v>
      </c>
    </row>
    <row r="4" spans="1:28" ht="15.9" customHeight="1" x14ac:dyDescent="0.3">
      <c r="A4" s="168">
        <v>6</v>
      </c>
      <c r="B4" s="186">
        <v>82.3</v>
      </c>
      <c r="C4" s="193">
        <v>60.977631578947346</v>
      </c>
      <c r="D4" s="178">
        <v>82.21052631578948</v>
      </c>
      <c r="E4" s="178">
        <v>80.483000000000004</v>
      </c>
      <c r="F4" s="186">
        <v>82.055555555555557</v>
      </c>
      <c r="G4" s="193">
        <v>65.599999999999994</v>
      </c>
      <c r="H4" s="193">
        <v>62.805</v>
      </c>
      <c r="I4" s="186">
        <v>81.39</v>
      </c>
      <c r="J4" s="193">
        <v>60.977631578947346</v>
      </c>
      <c r="K4" s="193">
        <v>65.055555555555557</v>
      </c>
      <c r="L4" s="185">
        <v>82</v>
      </c>
      <c r="M4" s="178">
        <f t="shared" si="0"/>
        <v>81.687816374269005</v>
      </c>
      <c r="N4" s="178">
        <f t="shared" si="1"/>
        <v>1.8169999999999931</v>
      </c>
      <c r="O4" s="201">
        <v>64</v>
      </c>
      <c r="P4" s="199">
        <f t="shared" si="2"/>
        <v>63.083163742690054</v>
      </c>
      <c r="Q4" s="199">
        <f t="shared" si="3"/>
        <v>4.6223684210526486</v>
      </c>
      <c r="R4" s="17">
        <v>77</v>
      </c>
      <c r="S4" s="18">
        <v>87</v>
      </c>
      <c r="T4" s="18">
        <v>59</v>
      </c>
      <c r="U4" s="18">
        <v>69</v>
      </c>
      <c r="V4" s="48">
        <f>P4/P$3*100</f>
        <v>97.50102587741894</v>
      </c>
    </row>
    <row r="5" spans="1:28" ht="15.9" customHeight="1" x14ac:dyDescent="0.3">
      <c r="A5" s="168">
        <v>7</v>
      </c>
      <c r="B5" s="186">
        <v>81.8</v>
      </c>
      <c r="C5" s="193">
        <v>60.056382978723413</v>
      </c>
      <c r="D5" s="178">
        <v>82.272727272727266</v>
      </c>
      <c r="E5" s="178">
        <v>80.313000000000002</v>
      </c>
      <c r="F5" s="186">
        <v>82.125</v>
      </c>
      <c r="G5" s="193">
        <v>63.51666666666668</v>
      </c>
      <c r="H5" s="193">
        <v>62.969000000000001</v>
      </c>
      <c r="I5" s="186">
        <v>83.47</v>
      </c>
      <c r="J5" s="193">
        <v>63.5</v>
      </c>
      <c r="K5" s="193">
        <v>65.05</v>
      </c>
      <c r="L5" s="185">
        <v>82</v>
      </c>
      <c r="M5" s="178">
        <f t="shared" si="0"/>
        <v>81.996145454545442</v>
      </c>
      <c r="N5" s="178">
        <f t="shared" si="1"/>
        <v>3.1569999999999965</v>
      </c>
      <c r="O5" s="201">
        <v>64</v>
      </c>
      <c r="P5" s="199">
        <f t="shared" si="2"/>
        <v>63.018409929078018</v>
      </c>
      <c r="Q5" s="199">
        <f>MAX(C5,G5,H5,J5,K5)-MIN(C5,G5,H5,J5,K5)</f>
        <v>4.9936170212765845</v>
      </c>
      <c r="R5" s="17">
        <v>77</v>
      </c>
      <c r="S5" s="18">
        <v>87</v>
      </c>
      <c r="T5" s="18">
        <v>59</v>
      </c>
      <c r="U5" s="18">
        <v>69</v>
      </c>
      <c r="V5" s="48">
        <f>P5/P$3*100</f>
        <v>97.40094270336634</v>
      </c>
    </row>
    <row r="6" spans="1:28" ht="15.9" customHeight="1" x14ac:dyDescent="0.3">
      <c r="A6" s="168">
        <v>8</v>
      </c>
      <c r="B6" s="186">
        <v>82.333333333333329</v>
      </c>
      <c r="C6" s="193">
        <v>59.6593023255814</v>
      </c>
      <c r="D6" s="178">
        <v>81.714285714285708</v>
      </c>
      <c r="E6" s="178">
        <v>80.334000000000003</v>
      </c>
      <c r="F6" s="186">
        <v>82.25</v>
      </c>
      <c r="G6" s="193">
        <v>63.615384615384599</v>
      </c>
      <c r="H6" s="193">
        <v>63.140999999999998</v>
      </c>
      <c r="I6" s="186">
        <v>83.25</v>
      </c>
      <c r="J6" s="193">
        <v>63.72</v>
      </c>
      <c r="K6" s="193">
        <v>65.55</v>
      </c>
      <c r="L6" s="185">
        <v>82</v>
      </c>
      <c r="M6" s="178">
        <f t="shared" si="0"/>
        <v>81.976323809523805</v>
      </c>
      <c r="N6" s="178">
        <f t="shared" si="1"/>
        <v>2.9159999999999968</v>
      </c>
      <c r="O6" s="201">
        <v>64</v>
      </c>
      <c r="P6" s="199">
        <f t="shared" si="2"/>
        <v>63.137137388193196</v>
      </c>
      <c r="Q6" s="199">
        <f>MAX(C6,G6,H6,J6,K6)-MIN(C6,G6,H6,J6,K6)</f>
        <v>5.8906976744185968</v>
      </c>
      <c r="R6" s="17">
        <v>77</v>
      </c>
      <c r="S6" s="18">
        <v>87</v>
      </c>
      <c r="T6" s="18">
        <v>59</v>
      </c>
      <c r="U6" s="18">
        <v>69</v>
      </c>
      <c r="V6" s="48">
        <f t="shared" ref="V6:V20" si="4">P6/P$3*100</f>
        <v>97.58444727696012</v>
      </c>
    </row>
    <row r="7" spans="1:28" ht="15.9" customHeight="1" x14ac:dyDescent="0.3">
      <c r="A7" s="168">
        <v>9</v>
      </c>
      <c r="B7" s="186">
        <v>81.75</v>
      </c>
      <c r="C7" s="193">
        <v>59.364285714285728</v>
      </c>
      <c r="D7" s="178">
        <v>81.722222222222229</v>
      </c>
      <c r="E7" s="178">
        <v>80.052000000000007</v>
      </c>
      <c r="F7" s="186">
        <v>80.650000000000006</v>
      </c>
      <c r="G7" s="193">
        <v>64.34</v>
      </c>
      <c r="H7" s="193">
        <v>64.028999999999996</v>
      </c>
      <c r="I7" s="186">
        <v>82.98</v>
      </c>
      <c r="J7" s="193">
        <v>62.67</v>
      </c>
      <c r="K7" s="193">
        <v>65.2</v>
      </c>
      <c r="L7" s="185">
        <v>82</v>
      </c>
      <c r="M7" s="178">
        <f t="shared" si="0"/>
        <v>81.43084444444446</v>
      </c>
      <c r="N7" s="178">
        <f t="shared" si="1"/>
        <v>2.9279999999999973</v>
      </c>
      <c r="O7" s="201">
        <v>64</v>
      </c>
      <c r="P7" s="199">
        <f t="shared" si="2"/>
        <v>63.120657142857148</v>
      </c>
      <c r="Q7" s="199">
        <f t="shared" si="3"/>
        <v>5.8357142857142748</v>
      </c>
      <c r="R7" s="17">
        <v>77</v>
      </c>
      <c r="S7" s="18">
        <v>87</v>
      </c>
      <c r="T7" s="18">
        <v>59</v>
      </c>
      <c r="U7" s="18">
        <v>69</v>
      </c>
      <c r="V7" s="48">
        <f t="shared" si="4"/>
        <v>97.558975491278431</v>
      </c>
    </row>
    <row r="8" spans="1:28" ht="15.9" customHeight="1" x14ac:dyDescent="0.3">
      <c r="A8" s="168">
        <v>10</v>
      </c>
      <c r="B8" s="186">
        <v>82.045454545454547</v>
      </c>
      <c r="C8" s="193">
        <v>59.71052631578948</v>
      </c>
      <c r="D8" s="178">
        <v>82</v>
      </c>
      <c r="E8" s="178">
        <v>79.796000000000006</v>
      </c>
      <c r="F8" s="186">
        <v>82.045454545454547</v>
      </c>
      <c r="G8" s="193">
        <v>64.68148148148147</v>
      </c>
      <c r="H8" s="193">
        <v>64.59</v>
      </c>
      <c r="I8" s="186">
        <v>82.56</v>
      </c>
      <c r="J8" s="193">
        <v>62.54</v>
      </c>
      <c r="K8" s="193">
        <v>63.055555555555557</v>
      </c>
      <c r="L8" s="185">
        <v>82</v>
      </c>
      <c r="M8" s="178">
        <f t="shared" si="0"/>
        <v>81.689381818181829</v>
      </c>
      <c r="N8" s="178">
        <f t="shared" si="1"/>
        <v>2.7639999999999958</v>
      </c>
      <c r="O8" s="201">
        <v>64</v>
      </c>
      <c r="P8" s="199">
        <f t="shared" si="2"/>
        <v>62.915512670565306</v>
      </c>
      <c r="Q8" s="199">
        <f t="shared" si="3"/>
        <v>4.9709551656919899</v>
      </c>
      <c r="R8" s="17">
        <v>77</v>
      </c>
      <c r="S8" s="18">
        <v>87</v>
      </c>
      <c r="T8" s="18">
        <v>59</v>
      </c>
      <c r="U8" s="18">
        <v>69</v>
      </c>
      <c r="V8" s="48">
        <f t="shared" si="4"/>
        <v>97.241905209529065</v>
      </c>
    </row>
    <row r="9" spans="1:28" ht="15.9" customHeight="1" x14ac:dyDescent="0.3">
      <c r="A9" s="168">
        <v>11</v>
      </c>
      <c r="B9" s="186"/>
      <c r="C9" s="193"/>
      <c r="D9" s="178"/>
      <c r="E9" s="178"/>
      <c r="F9" s="186"/>
      <c r="G9" s="193"/>
      <c r="H9" s="193"/>
      <c r="I9" s="186"/>
      <c r="J9" s="193"/>
      <c r="K9" s="193"/>
      <c r="L9" s="185">
        <v>82</v>
      </c>
      <c r="M9" s="178"/>
      <c r="N9" s="178">
        <f t="shared" si="1"/>
        <v>0</v>
      </c>
      <c r="O9" s="201">
        <v>64</v>
      </c>
      <c r="P9" s="199"/>
      <c r="Q9" s="199">
        <f t="shared" si="3"/>
        <v>0</v>
      </c>
      <c r="R9" s="17">
        <v>77</v>
      </c>
      <c r="S9" s="18">
        <v>87</v>
      </c>
      <c r="T9" s="18">
        <v>59</v>
      </c>
      <c r="U9" s="18">
        <v>69</v>
      </c>
      <c r="V9" s="48">
        <f t="shared" si="4"/>
        <v>0</v>
      </c>
    </row>
    <row r="10" spans="1:28" ht="15.9" customHeight="1" x14ac:dyDescent="0.3">
      <c r="A10" s="168">
        <v>12</v>
      </c>
      <c r="B10" s="186"/>
      <c r="C10" s="193"/>
      <c r="D10" s="178"/>
      <c r="E10" s="178"/>
      <c r="F10" s="186"/>
      <c r="G10" s="193"/>
      <c r="H10" s="193"/>
      <c r="I10" s="186"/>
      <c r="J10" s="193"/>
      <c r="K10" s="193"/>
      <c r="L10" s="185">
        <v>82</v>
      </c>
      <c r="M10" s="178"/>
      <c r="N10" s="178">
        <f t="shared" ref="N10:N20" si="5">MAX(B10,D10,E10,F10,I10)-MIN(B10,D10,E10,F10,I10)</f>
        <v>0</v>
      </c>
      <c r="O10" s="201">
        <v>64</v>
      </c>
      <c r="P10" s="199"/>
      <c r="Q10" s="199">
        <f t="shared" si="3"/>
        <v>0</v>
      </c>
      <c r="R10" s="17">
        <v>77</v>
      </c>
      <c r="S10" s="18">
        <v>87</v>
      </c>
      <c r="T10" s="18">
        <v>59</v>
      </c>
      <c r="U10" s="18">
        <v>69</v>
      </c>
      <c r="V10" s="48">
        <f t="shared" si="4"/>
        <v>0</v>
      </c>
    </row>
    <row r="11" spans="1:28" ht="15.9" customHeight="1" x14ac:dyDescent="0.3">
      <c r="A11" s="168">
        <v>1</v>
      </c>
      <c r="B11" s="186"/>
      <c r="C11" s="193"/>
      <c r="D11" s="178"/>
      <c r="E11" s="178"/>
      <c r="F11" s="186"/>
      <c r="G11" s="193"/>
      <c r="H11" s="193"/>
      <c r="I11" s="186"/>
      <c r="J11" s="193"/>
      <c r="K11" s="193"/>
      <c r="L11" s="185">
        <v>82</v>
      </c>
      <c r="M11" s="178"/>
      <c r="N11" s="178">
        <f t="shared" si="5"/>
        <v>0</v>
      </c>
      <c r="O11" s="201">
        <v>64</v>
      </c>
      <c r="P11" s="199"/>
      <c r="Q11" s="199">
        <f t="shared" si="3"/>
        <v>0</v>
      </c>
      <c r="R11" s="17">
        <v>77</v>
      </c>
      <c r="S11" s="18">
        <v>87</v>
      </c>
      <c r="T11" s="18">
        <v>59</v>
      </c>
      <c r="U11" s="18">
        <v>69</v>
      </c>
      <c r="V11" s="48">
        <f t="shared" si="4"/>
        <v>0</v>
      </c>
    </row>
    <row r="12" spans="1:28" ht="15.9" customHeight="1" x14ac:dyDescent="0.3">
      <c r="A12" s="168">
        <v>2</v>
      </c>
      <c r="B12" s="186"/>
      <c r="C12" s="193"/>
      <c r="D12" s="178"/>
      <c r="E12" s="178"/>
      <c r="F12" s="186"/>
      <c r="G12" s="193"/>
      <c r="H12" s="193"/>
      <c r="I12" s="186"/>
      <c r="J12" s="193"/>
      <c r="K12" s="193"/>
      <c r="L12" s="185">
        <v>82</v>
      </c>
      <c r="M12" s="178"/>
      <c r="N12" s="178">
        <f t="shared" si="5"/>
        <v>0</v>
      </c>
      <c r="O12" s="201">
        <v>64</v>
      </c>
      <c r="P12" s="199"/>
      <c r="Q12" s="199">
        <f t="shared" si="3"/>
        <v>0</v>
      </c>
      <c r="R12" s="17">
        <v>77</v>
      </c>
      <c r="S12" s="18">
        <v>87</v>
      </c>
      <c r="T12" s="18">
        <v>59</v>
      </c>
      <c r="U12" s="18">
        <v>69</v>
      </c>
      <c r="V12" s="48">
        <f t="shared" si="4"/>
        <v>0</v>
      </c>
    </row>
    <row r="13" spans="1:28" ht="15.9" customHeight="1" x14ac:dyDescent="0.6">
      <c r="A13" s="168">
        <v>3</v>
      </c>
      <c r="B13" s="186"/>
      <c r="C13" s="193"/>
      <c r="D13" s="178"/>
      <c r="E13" s="178"/>
      <c r="F13" s="186"/>
      <c r="G13" s="193"/>
      <c r="H13" s="193"/>
      <c r="I13" s="186"/>
      <c r="J13" s="193"/>
      <c r="K13" s="193"/>
      <c r="L13" s="185">
        <v>82</v>
      </c>
      <c r="M13" s="178"/>
      <c r="N13" s="178">
        <f t="shared" si="5"/>
        <v>0</v>
      </c>
      <c r="O13" s="201">
        <v>64</v>
      </c>
      <c r="P13" s="199"/>
      <c r="Q13" s="199">
        <f t="shared" si="3"/>
        <v>0</v>
      </c>
      <c r="R13" s="17">
        <v>77</v>
      </c>
      <c r="S13" s="18">
        <v>87</v>
      </c>
      <c r="T13" s="18">
        <v>59</v>
      </c>
      <c r="U13" s="18">
        <v>69</v>
      </c>
      <c r="V13" s="48">
        <f t="shared" si="4"/>
        <v>0</v>
      </c>
      <c r="AB13" s="64"/>
    </row>
    <row r="14" spans="1:28" ht="15.9" customHeight="1" x14ac:dyDescent="0.3">
      <c r="A14" s="168">
        <v>4</v>
      </c>
      <c r="B14" s="186"/>
      <c r="C14" s="193"/>
      <c r="D14" s="178"/>
      <c r="E14" s="178"/>
      <c r="F14" s="186"/>
      <c r="G14" s="194"/>
      <c r="H14" s="193"/>
      <c r="I14" s="186"/>
      <c r="J14" s="193"/>
      <c r="K14" s="193"/>
      <c r="L14" s="185">
        <v>82</v>
      </c>
      <c r="M14" s="178"/>
      <c r="N14" s="178">
        <f t="shared" si="5"/>
        <v>0</v>
      </c>
      <c r="O14" s="201">
        <v>64</v>
      </c>
      <c r="P14" s="199"/>
      <c r="Q14" s="199">
        <f t="shared" si="3"/>
        <v>0</v>
      </c>
      <c r="R14" s="17">
        <v>77</v>
      </c>
      <c r="S14" s="18">
        <v>87</v>
      </c>
      <c r="T14" s="18">
        <v>59</v>
      </c>
      <c r="U14" s="18">
        <v>69</v>
      </c>
      <c r="V14" s="48">
        <f t="shared" si="4"/>
        <v>0</v>
      </c>
    </row>
    <row r="15" spans="1:28" ht="15.9" customHeight="1" x14ac:dyDescent="0.3">
      <c r="A15" s="168">
        <v>5</v>
      </c>
      <c r="B15" s="186"/>
      <c r="C15" s="193"/>
      <c r="D15" s="178"/>
      <c r="E15" s="217"/>
      <c r="F15" s="186"/>
      <c r="G15" s="193"/>
      <c r="H15" s="193"/>
      <c r="I15" s="186"/>
      <c r="J15" s="193"/>
      <c r="K15" s="193"/>
      <c r="L15" s="185">
        <v>82</v>
      </c>
      <c r="M15" s="178"/>
      <c r="N15" s="178">
        <f t="shared" si="5"/>
        <v>0</v>
      </c>
      <c r="O15" s="201">
        <v>64</v>
      </c>
      <c r="P15" s="199"/>
      <c r="Q15" s="199">
        <f t="shared" si="3"/>
        <v>0</v>
      </c>
      <c r="R15" s="17">
        <v>77</v>
      </c>
      <c r="S15" s="18">
        <v>87</v>
      </c>
      <c r="T15" s="18">
        <v>59</v>
      </c>
      <c r="U15" s="18">
        <v>69</v>
      </c>
      <c r="V15" s="48">
        <f t="shared" si="4"/>
        <v>0</v>
      </c>
      <c r="W15" s="7"/>
    </row>
    <row r="16" spans="1:28" ht="15.9" customHeight="1" x14ac:dyDescent="0.3">
      <c r="A16" s="168">
        <v>6</v>
      </c>
      <c r="B16" s="186"/>
      <c r="C16" s="193"/>
      <c r="D16" s="178"/>
      <c r="E16" s="178"/>
      <c r="F16" s="186"/>
      <c r="G16" s="193"/>
      <c r="H16" s="193"/>
      <c r="I16" s="186"/>
      <c r="J16" s="193"/>
      <c r="K16" s="193"/>
      <c r="L16" s="185">
        <v>82</v>
      </c>
      <c r="M16" s="178"/>
      <c r="N16" s="178">
        <f t="shared" si="5"/>
        <v>0</v>
      </c>
      <c r="O16" s="201">
        <v>64</v>
      </c>
      <c r="P16" s="199"/>
      <c r="Q16" s="199">
        <f t="shared" si="3"/>
        <v>0</v>
      </c>
      <c r="R16" s="17">
        <v>77</v>
      </c>
      <c r="S16" s="18">
        <v>87</v>
      </c>
      <c r="T16" s="18">
        <v>59</v>
      </c>
      <c r="U16" s="18">
        <v>69</v>
      </c>
      <c r="V16" s="48">
        <f t="shared" si="4"/>
        <v>0</v>
      </c>
      <c r="W16" s="7"/>
    </row>
    <row r="17" spans="1:23" ht="15.9" customHeight="1" x14ac:dyDescent="0.3">
      <c r="A17" s="168">
        <v>7</v>
      </c>
      <c r="B17" s="186"/>
      <c r="C17" s="193"/>
      <c r="D17" s="178"/>
      <c r="E17" s="178"/>
      <c r="F17" s="186"/>
      <c r="G17" s="193"/>
      <c r="H17" s="193"/>
      <c r="I17" s="186"/>
      <c r="J17" s="193"/>
      <c r="K17" s="193"/>
      <c r="L17" s="185">
        <v>82</v>
      </c>
      <c r="M17" s="178"/>
      <c r="N17" s="178">
        <f t="shared" si="5"/>
        <v>0</v>
      </c>
      <c r="O17" s="201">
        <v>64</v>
      </c>
      <c r="P17" s="199"/>
      <c r="Q17" s="199">
        <f t="shared" si="3"/>
        <v>0</v>
      </c>
      <c r="R17" s="17">
        <v>77</v>
      </c>
      <c r="S17" s="18">
        <v>87</v>
      </c>
      <c r="T17" s="18">
        <v>59</v>
      </c>
      <c r="U17" s="18">
        <v>69</v>
      </c>
      <c r="V17" s="48">
        <f t="shared" si="4"/>
        <v>0</v>
      </c>
      <c r="W17" s="7"/>
    </row>
    <row r="18" spans="1:23" ht="15.9" customHeight="1" x14ac:dyDescent="0.3">
      <c r="A18" s="168">
        <v>8</v>
      </c>
      <c r="B18" s="187"/>
      <c r="C18" s="194"/>
      <c r="D18" s="187"/>
      <c r="E18" s="178"/>
      <c r="F18" s="187"/>
      <c r="G18" s="194"/>
      <c r="H18" s="194"/>
      <c r="I18" s="187"/>
      <c r="J18" s="194"/>
      <c r="K18" s="194"/>
      <c r="L18" s="185">
        <v>82</v>
      </c>
      <c r="M18" s="178"/>
      <c r="N18" s="178">
        <f t="shared" si="5"/>
        <v>0</v>
      </c>
      <c r="O18" s="201">
        <v>64</v>
      </c>
      <c r="P18" s="199"/>
      <c r="Q18" s="199">
        <f t="shared" si="3"/>
        <v>0</v>
      </c>
      <c r="R18" s="17">
        <v>77</v>
      </c>
      <c r="S18" s="18">
        <v>87</v>
      </c>
      <c r="T18" s="18">
        <v>59</v>
      </c>
      <c r="U18" s="18">
        <v>69</v>
      </c>
      <c r="V18" s="48">
        <f t="shared" si="4"/>
        <v>0</v>
      </c>
      <c r="W18" s="7"/>
    </row>
    <row r="19" spans="1:23" ht="15.9" customHeight="1" x14ac:dyDescent="0.3">
      <c r="A19" s="168">
        <v>9</v>
      </c>
      <c r="B19" s="187"/>
      <c r="C19" s="194"/>
      <c r="D19" s="187"/>
      <c r="E19" s="178"/>
      <c r="F19" s="187"/>
      <c r="G19" s="194"/>
      <c r="H19" s="194"/>
      <c r="I19" s="187"/>
      <c r="J19" s="194"/>
      <c r="K19" s="194"/>
      <c r="L19" s="185">
        <v>82</v>
      </c>
      <c r="M19" s="178"/>
      <c r="N19" s="178">
        <f t="shared" si="5"/>
        <v>0</v>
      </c>
      <c r="O19" s="201">
        <v>64</v>
      </c>
      <c r="P19" s="199"/>
      <c r="Q19" s="199">
        <f t="shared" si="3"/>
        <v>0</v>
      </c>
      <c r="R19" s="17">
        <v>77</v>
      </c>
      <c r="S19" s="18">
        <v>87</v>
      </c>
      <c r="T19" s="18">
        <v>59</v>
      </c>
      <c r="U19" s="18">
        <v>69</v>
      </c>
      <c r="V19" s="48">
        <f t="shared" si="4"/>
        <v>0</v>
      </c>
      <c r="W19" s="7"/>
    </row>
    <row r="20" spans="1:23" ht="15.9" customHeight="1" x14ac:dyDescent="0.3">
      <c r="A20" s="168">
        <v>10</v>
      </c>
      <c r="B20" s="187"/>
      <c r="C20" s="195"/>
      <c r="D20" s="188"/>
      <c r="E20" s="178"/>
      <c r="F20" s="188"/>
      <c r="G20" s="195"/>
      <c r="H20" s="195"/>
      <c r="I20" s="188"/>
      <c r="J20" s="195"/>
      <c r="K20" s="195"/>
      <c r="L20" s="219">
        <v>82</v>
      </c>
      <c r="M20" s="178"/>
      <c r="N20" s="178">
        <f t="shared" si="5"/>
        <v>0</v>
      </c>
      <c r="O20" s="201">
        <v>64</v>
      </c>
      <c r="P20" s="199"/>
      <c r="Q20" s="199">
        <f t="shared" si="3"/>
        <v>0</v>
      </c>
      <c r="R20" s="17">
        <v>77</v>
      </c>
      <c r="S20" s="18">
        <v>87</v>
      </c>
      <c r="T20" s="18">
        <v>59</v>
      </c>
      <c r="U20" s="18">
        <v>69</v>
      </c>
      <c r="V20" s="48">
        <f t="shared" si="4"/>
        <v>0</v>
      </c>
      <c r="W20" s="7"/>
    </row>
    <row r="21" spans="1:23" x14ac:dyDescent="0.2">
      <c r="L21" s="53"/>
      <c r="M21" s="53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19"/>
  <sheetViews>
    <sheetView tabSelected="1" zoomScale="76" zoomScaleNormal="76" workbookViewId="0">
      <selection activeCell="AE8" sqref="AE8"/>
    </sheetView>
  </sheetViews>
  <sheetFormatPr defaultRowHeight="13.2" x14ac:dyDescent="0.2"/>
  <cols>
    <col min="1" max="1" width="6.6640625" customWidth="1"/>
    <col min="2" max="2" width="9.44140625" customWidth="1"/>
    <col min="3" max="31" width="10" bestFit="1" customWidth="1"/>
  </cols>
  <sheetData>
    <row r="1" spans="1:31" ht="16.2" x14ac:dyDescent="0.3">
      <c r="A1" s="50" t="s">
        <v>46</v>
      </c>
      <c r="B1" s="52" t="s">
        <v>14</v>
      </c>
      <c r="C1" s="52" t="s">
        <v>15</v>
      </c>
      <c r="D1" s="52" t="s">
        <v>16</v>
      </c>
      <c r="E1" s="52" t="s">
        <v>17</v>
      </c>
      <c r="F1" s="52" t="s">
        <v>13</v>
      </c>
      <c r="G1" s="52" t="s">
        <v>8</v>
      </c>
      <c r="H1" s="52" t="s">
        <v>34</v>
      </c>
      <c r="I1" s="52" t="s">
        <v>35</v>
      </c>
      <c r="J1" s="52" t="s">
        <v>9</v>
      </c>
      <c r="K1" s="52" t="s">
        <v>36</v>
      </c>
      <c r="L1" s="52" t="s">
        <v>39</v>
      </c>
      <c r="M1" s="52" t="s">
        <v>20</v>
      </c>
      <c r="N1" s="52" t="s">
        <v>12</v>
      </c>
      <c r="O1" s="52" t="s">
        <v>10</v>
      </c>
      <c r="P1" s="52" t="s">
        <v>11</v>
      </c>
      <c r="Q1" s="51" t="s">
        <v>2</v>
      </c>
      <c r="R1" s="52" t="s">
        <v>3</v>
      </c>
      <c r="S1" s="52" t="s">
        <v>4</v>
      </c>
      <c r="T1" s="52" t="s">
        <v>5</v>
      </c>
      <c r="U1" s="52" t="s">
        <v>6</v>
      </c>
      <c r="V1" s="52" t="s">
        <v>38</v>
      </c>
      <c r="W1" s="52" t="s">
        <v>32</v>
      </c>
      <c r="X1" s="52" t="s">
        <v>33</v>
      </c>
      <c r="Y1" s="52" t="s">
        <v>19</v>
      </c>
      <c r="Z1" s="52" t="s">
        <v>48</v>
      </c>
      <c r="AA1" s="52" t="s">
        <v>18</v>
      </c>
      <c r="AB1" s="52" t="s">
        <v>21</v>
      </c>
      <c r="AC1" s="52" t="s">
        <v>22</v>
      </c>
      <c r="AD1" s="52" t="s">
        <v>23</v>
      </c>
      <c r="AE1" s="52" t="s">
        <v>37</v>
      </c>
    </row>
    <row r="2" spans="1:31" s="57" customFormat="1" ht="16.2" x14ac:dyDescent="0.2">
      <c r="A2" s="56" t="s">
        <v>148</v>
      </c>
      <c r="B2" s="67">
        <v>100</v>
      </c>
      <c r="C2" s="67">
        <v>100</v>
      </c>
      <c r="D2" s="67">
        <v>100</v>
      </c>
      <c r="E2" s="67">
        <v>100</v>
      </c>
      <c r="F2" s="67">
        <v>100</v>
      </c>
      <c r="G2" s="67">
        <v>100</v>
      </c>
      <c r="H2" s="67">
        <v>100</v>
      </c>
      <c r="I2" s="67">
        <v>100</v>
      </c>
      <c r="J2" s="67">
        <v>100</v>
      </c>
      <c r="K2" s="67">
        <v>100</v>
      </c>
      <c r="L2" s="67">
        <v>100</v>
      </c>
      <c r="M2" s="67">
        <v>100</v>
      </c>
      <c r="N2" s="67">
        <v>100</v>
      </c>
      <c r="O2" s="67">
        <v>100</v>
      </c>
      <c r="P2" s="67">
        <v>100</v>
      </c>
      <c r="Q2" s="68">
        <v>100</v>
      </c>
      <c r="R2" s="67">
        <v>100</v>
      </c>
      <c r="S2" s="67">
        <v>100</v>
      </c>
      <c r="T2" s="67">
        <v>100</v>
      </c>
      <c r="U2" s="67">
        <v>100</v>
      </c>
      <c r="V2" s="67">
        <v>100</v>
      </c>
      <c r="W2" s="67">
        <v>100</v>
      </c>
      <c r="X2" s="67">
        <v>100</v>
      </c>
      <c r="Y2" s="67">
        <v>100</v>
      </c>
      <c r="Z2" s="67">
        <v>100</v>
      </c>
      <c r="AA2" s="67">
        <v>100</v>
      </c>
      <c r="AB2" s="67">
        <v>100</v>
      </c>
      <c r="AC2" s="67">
        <v>100</v>
      </c>
      <c r="AD2" s="67">
        <v>100</v>
      </c>
      <c r="AE2" s="67">
        <v>100</v>
      </c>
    </row>
    <row r="3" spans="1:31" s="57" customFormat="1" ht="16.2" x14ac:dyDescent="0.2">
      <c r="A3" s="83" t="s">
        <v>131</v>
      </c>
      <c r="B3" s="68">
        <f ca="1">INDIRECT(B$1&amp;"!Q4")</f>
        <v>99.463938757165522</v>
      </c>
      <c r="C3" s="68">
        <f ca="1">INDIRECT(C$1&amp;"!Q4")</f>
        <v>100.17245038464033</v>
      </c>
      <c r="D3" s="68">
        <f ca="1">INDIRECT(D$1&amp;"!V4")</f>
        <v>100.14923562749647</v>
      </c>
      <c r="E3" s="68">
        <f t="shared" ref="E3:H3" ca="1" si="0">INDIRECT(E$1&amp;"!Q4")</f>
        <v>100.01492467536688</v>
      </c>
      <c r="F3" s="68">
        <f t="shared" ca="1" si="0"/>
        <v>99.549683386987837</v>
      </c>
      <c r="G3" s="68">
        <f t="shared" ca="1" si="0"/>
        <v>99.065263085647629</v>
      </c>
      <c r="H3" s="68">
        <f t="shared" ca="1" si="0"/>
        <v>101.5017846170531</v>
      </c>
      <c r="I3" s="68">
        <f ca="1">INDIRECT(I$1&amp;"!V4")</f>
        <v>100.19116675033463</v>
      </c>
      <c r="J3" s="68">
        <f t="shared" ref="J3:X3" ca="1" si="1">INDIRECT(J$1&amp;"!Q4")</f>
        <v>100.10018764049222</v>
      </c>
      <c r="K3" s="68">
        <f t="shared" ca="1" si="1"/>
        <v>99.083812432926024</v>
      </c>
      <c r="L3" s="68">
        <f t="shared" ca="1" si="1"/>
        <v>97.473869589633139</v>
      </c>
      <c r="M3" s="68">
        <f t="shared" ca="1" si="1"/>
        <v>100.10693339328589</v>
      </c>
      <c r="N3" s="68">
        <f t="shared" ca="1" si="1"/>
        <v>99.035912657460628</v>
      </c>
      <c r="O3" s="68">
        <f t="shared" ca="1" si="1"/>
        <v>99.199445606881611</v>
      </c>
      <c r="P3" s="68">
        <f t="shared" ca="1" si="1"/>
        <v>99.360583999681722</v>
      </c>
      <c r="Q3" s="68">
        <f t="shared" ca="1" si="1"/>
        <v>99.601609117167129</v>
      </c>
      <c r="R3" s="68">
        <f t="shared" ca="1" si="1"/>
        <v>99.418970348199338</v>
      </c>
      <c r="S3" s="68">
        <f ca="1">INDIRECT(S$1&amp;"!Q4")</f>
        <v>100.14111323413044</v>
      </c>
      <c r="T3" s="68">
        <f ca="1">INDIRECT(T$1&amp;"!Q4")</f>
        <v>100.41223703022875</v>
      </c>
      <c r="U3" s="68">
        <f t="shared" ca="1" si="1"/>
        <v>100.09100273065974</v>
      </c>
      <c r="V3" s="68">
        <f t="shared" ca="1" si="1"/>
        <v>99.658944855967064</v>
      </c>
      <c r="W3" s="68">
        <f t="shared" ca="1" si="1"/>
        <v>99.46756714795842</v>
      </c>
      <c r="X3" s="68">
        <f t="shared" ca="1" si="1"/>
        <v>99.710625365098437</v>
      </c>
      <c r="Y3" s="68">
        <f ca="1">INDIRECT(Y$1&amp;"!Q4")</f>
        <v>100.17125571701273</v>
      </c>
      <c r="Z3" s="68">
        <f ca="1">INDIRECT(Z$1&amp;"!Q4")</f>
        <v>96.138843695951707</v>
      </c>
      <c r="AA3" s="68">
        <f t="shared" ref="AA3:AD3" ca="1" si="2">INDIRECT(AA$1&amp;"!Q4")</f>
        <v>98.346422290913466</v>
      </c>
      <c r="AB3" s="68">
        <f t="shared" ca="1" si="2"/>
        <v>99.570942874191587</v>
      </c>
      <c r="AC3" s="68">
        <f t="shared" ca="1" si="2"/>
        <v>103.42759953975282</v>
      </c>
      <c r="AD3" s="68">
        <f t="shared" ca="1" si="2"/>
        <v>104.00146033057425</v>
      </c>
      <c r="AE3" s="68">
        <f ca="1">INDIRECT(AE$1&amp;"!V4")</f>
        <v>97.50102587741894</v>
      </c>
    </row>
    <row r="4" spans="1:31" s="57" customFormat="1" ht="16.2" x14ac:dyDescent="0.2">
      <c r="A4" s="83" t="s">
        <v>132</v>
      </c>
      <c r="B4" s="68">
        <f ca="1">INDIRECT(B$1&amp;"!Q5")</f>
        <v>99.553086057762798</v>
      </c>
      <c r="C4" s="68">
        <f ca="1">INDIRECT(C$1&amp;"!Q5")</f>
        <v>100.15032992762877</v>
      </c>
      <c r="D4" s="68">
        <f ca="1">INDIRECT(D$1&amp;"!V5")</f>
        <v>99.687597819024205</v>
      </c>
      <c r="E4" s="68">
        <f ca="1">INDIRECT(E$1&amp;"!Q5")</f>
        <v>99.995538870334727</v>
      </c>
      <c r="F4" s="68">
        <f ca="1">INDIRECT(F$1&amp;"!Q5")</f>
        <v>99.234115651522643</v>
      </c>
      <c r="G4" s="68">
        <f ca="1">INDIRECT(G$1&amp;"!Q5")</f>
        <v>99.464110473286254</v>
      </c>
      <c r="H4" s="68">
        <f ca="1">INDIRECT(H$1&amp;"!Q5")</f>
        <v>101.26795683790758</v>
      </c>
      <c r="I4" s="68">
        <f ca="1">INDIRECT(I$1&amp;"!V5")</f>
        <v>99.996975488386127</v>
      </c>
      <c r="J4" s="68">
        <f t="shared" ref="J4:AD4" ca="1" si="3">INDIRECT(J$1&amp;"!Q5")</f>
        <v>100.07238398139026</v>
      </c>
      <c r="K4" s="68">
        <f t="shared" ca="1" si="3"/>
        <v>99.327120719953115</v>
      </c>
      <c r="L4" s="68">
        <f t="shared" ca="1" si="3"/>
        <v>97.689153156725467</v>
      </c>
      <c r="M4" s="68">
        <f t="shared" ca="1" si="3"/>
        <v>100.46248265192365</v>
      </c>
      <c r="N4" s="68">
        <f t="shared" ca="1" si="3"/>
        <v>99.076866492416372</v>
      </c>
      <c r="O4" s="68">
        <f t="shared" ca="1" si="3"/>
        <v>99.173061180952757</v>
      </c>
      <c r="P4" s="68">
        <f t="shared" ca="1" si="3"/>
        <v>99.434125710209159</v>
      </c>
      <c r="Q4" s="68">
        <f t="shared" ca="1" si="3"/>
        <v>99.53475936812201</v>
      </c>
      <c r="R4" s="68">
        <f t="shared" ca="1" si="3"/>
        <v>99.562644514755533</v>
      </c>
      <c r="S4" s="68">
        <f t="shared" ca="1" si="3"/>
        <v>99.979904555552523</v>
      </c>
      <c r="T4" s="68">
        <f t="shared" ca="1" si="3"/>
        <v>100.19721184883103</v>
      </c>
      <c r="U4" s="68">
        <f t="shared" ca="1" si="3"/>
        <v>99.685142785367304</v>
      </c>
      <c r="V4" s="68">
        <f t="shared" ca="1" si="3"/>
        <v>99.978895720361493</v>
      </c>
      <c r="W4" s="68">
        <f t="shared" ca="1" si="3"/>
        <v>99.047575509347425</v>
      </c>
      <c r="X4" s="68">
        <f t="shared" ca="1" si="3"/>
        <v>99.7074897521438</v>
      </c>
      <c r="Y4" s="68">
        <f t="shared" ca="1" si="3"/>
        <v>99.645752968761812</v>
      </c>
      <c r="Z4" s="68">
        <f t="shared" ca="1" si="3"/>
        <v>97.428114461945626</v>
      </c>
      <c r="AA4" s="68">
        <f t="shared" ca="1" si="3"/>
        <v>98.322712199740948</v>
      </c>
      <c r="AB4" s="68">
        <f t="shared" ca="1" si="3"/>
        <v>99.978305754340724</v>
      </c>
      <c r="AC4" s="68">
        <f t="shared" ca="1" si="3"/>
        <v>102.40315915956637</v>
      </c>
      <c r="AD4" s="68">
        <f t="shared" ca="1" si="3"/>
        <v>103.46360709997073</v>
      </c>
      <c r="AE4" s="68">
        <f ca="1">INDIRECT(AE$1&amp;"!V5")</f>
        <v>97.40094270336634</v>
      </c>
    </row>
    <row r="5" spans="1:31" s="57" customFormat="1" ht="16.2" x14ac:dyDescent="0.2">
      <c r="A5" s="83" t="s">
        <v>133</v>
      </c>
      <c r="B5" s="68">
        <f ca="1">INDIRECT(B$1&amp;"!Q6")</f>
        <v>99.514762392382778</v>
      </c>
      <c r="C5" s="68">
        <f ca="1">INDIRECT(C$1&amp;"!Q6")</f>
        <v>100.12815528748256</v>
      </c>
      <c r="D5" s="68">
        <f ca="1">INDIRECT(D$1&amp;"!V6")</f>
        <v>99.944049592413052</v>
      </c>
      <c r="E5" s="68">
        <f t="shared" ref="E5:H5" ca="1" si="4">INDIRECT(E$1&amp;"!Q6")</f>
        <v>99.833696718597125</v>
      </c>
      <c r="F5" s="68">
        <f t="shared" ca="1" si="4"/>
        <v>99.035343851419455</v>
      </c>
      <c r="G5" s="68">
        <f t="shared" ca="1" si="4"/>
        <v>99.472039873187327</v>
      </c>
      <c r="H5" s="68">
        <f t="shared" ca="1" si="4"/>
        <v>101.01248322380638</v>
      </c>
      <c r="I5" s="68">
        <f ca="1">INDIRECT(I$1&amp;"!V6")</f>
        <v>100.36934420916161</v>
      </c>
      <c r="J5" s="68">
        <f t="shared" ref="J5:AD5" ca="1" si="5">INDIRECT(J$1&amp;"!Q6")</f>
        <v>100.04725635076099</v>
      </c>
      <c r="K5" s="68">
        <f t="shared" ca="1" si="5"/>
        <v>99.501036492572752</v>
      </c>
      <c r="L5" s="68">
        <f t="shared" ca="1" si="5"/>
        <v>97.384124863124057</v>
      </c>
      <c r="M5" s="68">
        <f t="shared" ca="1" si="5"/>
        <v>99.99895682548744</v>
      </c>
      <c r="N5" s="68">
        <f t="shared" ca="1" si="5"/>
        <v>99.003450009535214</v>
      </c>
      <c r="O5" s="68">
        <f t="shared" ca="1" si="5"/>
        <v>98.990176687856135</v>
      </c>
      <c r="P5" s="68">
        <f t="shared" ca="1" si="5"/>
        <v>99.48035609196576</v>
      </c>
      <c r="Q5" s="68">
        <f t="shared" ca="1" si="5"/>
        <v>99.441173535401134</v>
      </c>
      <c r="R5" s="68">
        <f t="shared" ca="1" si="5"/>
        <v>99.591199134230948</v>
      </c>
      <c r="S5" s="68">
        <f t="shared" ca="1" si="5"/>
        <v>99.745080261884539</v>
      </c>
      <c r="T5" s="68">
        <f t="shared" ca="1" si="5"/>
        <v>99.875949748361663</v>
      </c>
      <c r="U5" s="68">
        <f t="shared" ca="1" si="5"/>
        <v>99.673281877693796</v>
      </c>
      <c r="V5" s="68">
        <f t="shared" ca="1" si="5"/>
        <v>99.963828216228194</v>
      </c>
      <c r="W5" s="68">
        <f t="shared" ca="1" si="5"/>
        <v>98.991608475651134</v>
      </c>
      <c r="X5" s="68">
        <f t="shared" ca="1" si="5"/>
        <v>99.575272771989091</v>
      </c>
      <c r="Y5" s="68">
        <f t="shared" ca="1" si="5"/>
        <v>99.488075634579019</v>
      </c>
      <c r="Z5" s="68">
        <f t="shared" ca="1" si="5"/>
        <v>97.595172467435248</v>
      </c>
      <c r="AA5" s="68">
        <f t="shared" ca="1" si="5"/>
        <v>98.113855396798499</v>
      </c>
      <c r="AB5" s="68">
        <f t="shared" ca="1" si="5"/>
        <v>99.526712859311786</v>
      </c>
      <c r="AC5" s="68">
        <f t="shared" ca="1" si="5"/>
        <v>102.14904104340677</v>
      </c>
      <c r="AD5" s="68">
        <f t="shared" ca="1" si="5"/>
        <v>104.10600907029477</v>
      </c>
      <c r="AE5" s="68">
        <f ca="1">INDIRECT(AE$1&amp;"!V6")</f>
        <v>97.58444727696012</v>
      </c>
    </row>
    <row r="6" spans="1:31" s="57" customFormat="1" ht="16.2" x14ac:dyDescent="0.2">
      <c r="A6" s="83" t="s">
        <v>134</v>
      </c>
      <c r="B6" s="68">
        <f ca="1">INDIRECT(B$1&amp;"!Q7")</f>
        <v>99.474776521564962</v>
      </c>
      <c r="C6" s="68">
        <f ca="1">INDIRECT(C$1&amp;"!Q7")</f>
        <v>100.16370753589395</v>
      </c>
      <c r="D6" s="68">
        <f ca="1">INDIRECT(D$1&amp;"!V7")</f>
        <v>99.508265555331491</v>
      </c>
      <c r="E6" s="68">
        <f ca="1">INDIRECT(E$1&amp;"!Q7")</f>
        <v>100.03766009853392</v>
      </c>
      <c r="F6" s="68">
        <f ca="1">INDIRECT(F$1&amp;"!Q7")</f>
        <v>99.177875108333026</v>
      </c>
      <c r="G6" s="68">
        <f ca="1">INDIRECT(G$1&amp;"!Q7")</f>
        <v>99.338757828088902</v>
      </c>
      <c r="H6" s="68">
        <f ca="1">INDIRECT(H$1&amp;"!Q7")</f>
        <v>101.06782473424943</v>
      </c>
      <c r="I6" s="68">
        <f ca="1">INDIRECT(I$1&amp;"!V7")</f>
        <v>100.34996371904022</v>
      </c>
      <c r="J6" s="68">
        <f t="shared" ref="J6:AD6" ca="1" si="6">INDIRECT(J$1&amp;"!Q7")</f>
        <v>100.21103758658786</v>
      </c>
      <c r="K6" s="68">
        <f t="shared" ca="1" si="6"/>
        <v>99.38350842956288</v>
      </c>
      <c r="L6" s="68">
        <f t="shared" ca="1" si="6"/>
        <v>97.143370233755903</v>
      </c>
      <c r="M6" s="68">
        <f t="shared" ca="1" si="6"/>
        <v>99.487100017000344</v>
      </c>
      <c r="N6" s="68">
        <f t="shared" ca="1" si="6"/>
        <v>98.858880724134934</v>
      </c>
      <c r="O6" s="68">
        <f t="shared" ca="1" si="6"/>
        <v>98.897061269381396</v>
      </c>
      <c r="P6" s="68">
        <f t="shared" ca="1" si="6"/>
        <v>99.232573276224045</v>
      </c>
      <c r="Q6" s="68">
        <f t="shared" ca="1" si="6"/>
        <v>99.681918464326358</v>
      </c>
      <c r="R6" s="68">
        <f t="shared" ca="1" si="6"/>
        <v>99.336087577104237</v>
      </c>
      <c r="S6" s="68">
        <f t="shared" ca="1" si="6"/>
        <v>100.27748918936217</v>
      </c>
      <c r="T6" s="68">
        <f t="shared" ca="1" si="6"/>
        <v>100.00310355856952</v>
      </c>
      <c r="U6" s="68">
        <f t="shared" ca="1" si="6"/>
        <v>99.65682711074767</v>
      </c>
      <c r="V6" s="68">
        <f t="shared" ca="1" si="6"/>
        <v>100.05174577352471</v>
      </c>
      <c r="W6" s="68">
        <f t="shared" ca="1" si="6"/>
        <v>99.174607863393916</v>
      </c>
      <c r="X6" s="68">
        <f t="shared" ca="1" si="6"/>
        <v>99.619959194689528</v>
      </c>
      <c r="Y6" s="68">
        <f t="shared" ca="1" si="6"/>
        <v>99.489208232159086</v>
      </c>
      <c r="Z6" s="68">
        <f t="shared" ca="1" si="6"/>
        <v>96.910205772185947</v>
      </c>
      <c r="AA6" s="68">
        <f t="shared" ca="1" si="6"/>
        <v>98.130105772749999</v>
      </c>
      <c r="AB6" s="68">
        <f t="shared" ca="1" si="6"/>
        <v>99.713092933775059</v>
      </c>
      <c r="AC6" s="68">
        <f t="shared" ca="1" si="6"/>
        <v>102.01046694616475</v>
      </c>
      <c r="AD6" s="68">
        <f t="shared" ca="1" si="6"/>
        <v>103.91093003416496</v>
      </c>
      <c r="AE6" s="68">
        <f ca="1">INDIRECT(AE$1&amp;"!V7")</f>
        <v>97.558975491278431</v>
      </c>
    </row>
    <row r="7" spans="1:31" s="57" customFormat="1" ht="16.2" x14ac:dyDescent="0.2">
      <c r="A7" s="83" t="s">
        <v>135</v>
      </c>
      <c r="B7" s="68">
        <f ca="1">INDIRECT(B$1&amp;"!Q8")</f>
        <v>99.54167862468698</v>
      </c>
      <c r="C7" s="68">
        <f ca="1">INDIRECT(C$1&amp;"!Q8")</f>
        <v>100.11481914566207</v>
      </c>
      <c r="D7" s="68">
        <f ca="1">INDIRECT(D$1&amp;"!V8")</f>
        <v>99.704065919205959</v>
      </c>
      <c r="E7" s="68">
        <f ca="1">INDIRECT(E$1&amp;"!Q8")</f>
        <v>100.55003132939777</v>
      </c>
      <c r="F7" s="68">
        <f ca="1">INDIRECT(F$1&amp;"!Q8")</f>
        <v>99.321409312172605</v>
      </c>
      <c r="G7" s="68">
        <f ca="1">INDIRECT(G$1&amp;"!Q8")</f>
        <v>99.184971183061649</v>
      </c>
      <c r="H7" s="68">
        <f ca="1">INDIRECT(H$1&amp;"!Q8")</f>
        <v>100.71062134156585</v>
      </c>
      <c r="I7" s="68">
        <f ca="1">INDIRECT(I$1&amp;"!V8")</f>
        <v>100.03723225559165</v>
      </c>
      <c r="J7" s="68">
        <f t="shared" ref="J7:AD7" ca="1" si="7">INDIRECT(J$1&amp;"!Q8")</f>
        <v>100.19160396676622</v>
      </c>
      <c r="K7" s="68">
        <f t="shared" ca="1" si="7"/>
        <v>99.233530072163319</v>
      </c>
      <c r="L7" s="68">
        <f t="shared" ca="1" si="7"/>
        <v>97.451985097015509</v>
      </c>
      <c r="M7" s="68">
        <f t="shared" ca="1" si="7"/>
        <v>99.314262519612868</v>
      </c>
      <c r="N7" s="68">
        <f t="shared" ca="1" si="7"/>
        <v>99.076437248299982</v>
      </c>
      <c r="O7" s="68">
        <f t="shared" ca="1" si="7"/>
        <v>99.458882889737566</v>
      </c>
      <c r="P7" s="68">
        <f t="shared" ca="1" si="7"/>
        <v>99.059238520142799</v>
      </c>
      <c r="Q7" s="68">
        <f t="shared" ca="1" si="7"/>
        <v>99.7491302293068</v>
      </c>
      <c r="R7" s="68">
        <f t="shared" ca="1" si="7"/>
        <v>99.342990262832174</v>
      </c>
      <c r="S7" s="68">
        <f t="shared" ca="1" si="7"/>
        <v>99.958492487128254</v>
      </c>
      <c r="T7" s="68">
        <f t="shared" ca="1" si="7"/>
        <v>100.06517714103398</v>
      </c>
      <c r="U7" s="68">
        <f t="shared" ca="1" si="7"/>
        <v>99.892195670860531</v>
      </c>
      <c r="V7" s="68">
        <f t="shared" ca="1" si="7"/>
        <v>100.12705558717856</v>
      </c>
      <c r="W7" s="68">
        <f t="shared" ca="1" si="7"/>
        <v>99.681730941224657</v>
      </c>
      <c r="X7" s="68">
        <f t="shared" ca="1" si="7"/>
        <v>99.887703943335495</v>
      </c>
      <c r="Y7" s="68">
        <f t="shared" ca="1" si="7"/>
        <v>99.371284016500908</v>
      </c>
      <c r="Z7" s="68">
        <f t="shared" ca="1" si="7"/>
        <v>97.482959954992651</v>
      </c>
      <c r="AA7" s="68">
        <f t="shared" ca="1" si="7"/>
        <v>98.094926644395414</v>
      </c>
      <c r="AB7" s="68">
        <f t="shared" ca="1" si="7"/>
        <v>100.16813580169153</v>
      </c>
      <c r="AC7" s="68">
        <f t="shared" ca="1" si="7"/>
        <v>102.14678056375099</v>
      </c>
      <c r="AD7" s="68">
        <f t="shared" ca="1" si="7"/>
        <v>104.05859442298366</v>
      </c>
      <c r="AE7" s="68">
        <f ca="1">INDIRECT(AE$1&amp;"!V8")</f>
        <v>97.241905209529065</v>
      </c>
    </row>
    <row r="8" spans="1:31" s="57" customFormat="1" ht="16.2" x14ac:dyDescent="0.2">
      <c r="A8" s="83" t="s">
        <v>136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</row>
    <row r="9" spans="1:31" s="57" customFormat="1" ht="16.2" x14ac:dyDescent="0.2">
      <c r="A9" s="83" t="s">
        <v>137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</row>
    <row r="10" spans="1:31" s="57" customFormat="1" ht="16.2" x14ac:dyDescent="0.2">
      <c r="A10" s="56" t="s">
        <v>149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</row>
    <row r="11" spans="1:31" s="57" customFormat="1" ht="16.2" x14ac:dyDescent="0.2">
      <c r="A11" s="83" t="s">
        <v>127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</row>
    <row r="12" spans="1:31" s="57" customFormat="1" ht="16.2" x14ac:dyDescent="0.2">
      <c r="A12" s="83" t="s">
        <v>128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</row>
    <row r="13" spans="1:31" s="57" customFormat="1" ht="16.2" x14ac:dyDescent="0.2">
      <c r="A13" s="83" t="s">
        <v>129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1:31" s="57" customFormat="1" ht="16.2" x14ac:dyDescent="0.2">
      <c r="A14" s="83" t="s">
        <v>130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1:31" s="57" customFormat="1" ht="16.2" x14ac:dyDescent="0.2">
      <c r="A15" s="83" t="s">
        <v>131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 s="57" customFormat="1" ht="16.2" x14ac:dyDescent="0.2">
      <c r="A16" s="83" t="s">
        <v>132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1:31" s="57" customFormat="1" ht="16.2" x14ac:dyDescent="0.2">
      <c r="A17" s="83" t="s">
        <v>133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 s="57" customFormat="1" ht="16.2" x14ac:dyDescent="0.2">
      <c r="A18" s="83" t="s">
        <v>134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</row>
    <row r="19" spans="1:31" ht="16.2" x14ac:dyDescent="0.2">
      <c r="A19" s="83" t="s">
        <v>135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0"/>
  <sheetViews>
    <sheetView zoomScale="73" zoomScaleNormal="73" workbookViewId="0">
      <selection activeCell="AB45" sqref="AB44:AB45"/>
    </sheetView>
  </sheetViews>
  <sheetFormatPr defaultRowHeight="13.2" x14ac:dyDescent="0.2"/>
  <cols>
    <col min="1" max="1" width="3.77734375" customWidth="1"/>
    <col min="2" max="2" width="10.33203125" customWidth="1"/>
    <col min="3" max="3" width="10.44140625" customWidth="1"/>
    <col min="4" max="4" width="10.21875" customWidth="1"/>
    <col min="5" max="5" width="10.44140625" customWidth="1"/>
    <col min="6" max="6" width="10.77734375" customWidth="1"/>
    <col min="7" max="7" width="10.21875" customWidth="1"/>
    <col min="8" max="8" width="10.109375" customWidth="1"/>
    <col min="9" max="9" width="10.6640625" customWidth="1"/>
    <col min="10" max="10" width="10" customWidth="1"/>
    <col min="11" max="11" width="9.77734375" customWidth="1"/>
    <col min="12" max="12" width="10.6640625" customWidth="1"/>
    <col min="13" max="13" width="10.21875" customWidth="1"/>
    <col min="14" max="14" width="6.33203125" customWidth="1"/>
    <col min="15" max="15" width="11.33203125" customWidth="1"/>
    <col min="16" max="16" width="10.77734375" customWidth="1"/>
    <col min="17" max="17" width="6.44140625" customWidth="1"/>
    <col min="18" max="21" width="3.66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10" t="s">
        <v>50</v>
      </c>
    </row>
    <row r="2" spans="1:23" ht="16.2" x14ac:dyDescent="0.3">
      <c r="A2" s="21" t="s">
        <v>46</v>
      </c>
      <c r="B2" s="202" t="s">
        <v>25</v>
      </c>
      <c r="C2" s="213" t="s">
        <v>26</v>
      </c>
      <c r="D2" s="203" t="s">
        <v>81</v>
      </c>
      <c r="E2" s="214" t="s">
        <v>138</v>
      </c>
      <c r="F2" s="203" t="s">
        <v>82</v>
      </c>
      <c r="G2" s="213" t="s">
        <v>27</v>
      </c>
      <c r="H2" s="209" t="s">
        <v>28</v>
      </c>
      <c r="I2" s="202" t="s">
        <v>97</v>
      </c>
      <c r="J2" s="202" t="s">
        <v>74</v>
      </c>
      <c r="K2" s="210" t="s">
        <v>83</v>
      </c>
      <c r="L2" s="211" t="s">
        <v>77</v>
      </c>
      <c r="M2" s="212" t="s">
        <v>79</v>
      </c>
      <c r="N2" s="207" t="s">
        <v>29</v>
      </c>
      <c r="O2" s="215" t="s">
        <v>78</v>
      </c>
      <c r="P2" s="215" t="s">
        <v>80</v>
      </c>
      <c r="Q2" s="216" t="s">
        <v>152</v>
      </c>
      <c r="R2" s="28" t="s">
        <v>84</v>
      </c>
      <c r="S2" s="28" t="s">
        <v>84</v>
      </c>
      <c r="T2" s="28" t="s">
        <v>85</v>
      </c>
      <c r="U2" s="28" t="s">
        <v>86</v>
      </c>
      <c r="V2" s="9" t="s">
        <v>150</v>
      </c>
    </row>
    <row r="3" spans="1:23" ht="15.9" customHeight="1" x14ac:dyDescent="0.3">
      <c r="A3" s="168">
        <v>5</v>
      </c>
      <c r="B3" s="174"/>
      <c r="C3" s="175"/>
      <c r="D3" s="174"/>
      <c r="E3" s="175">
        <v>103.5</v>
      </c>
      <c r="F3" s="176"/>
      <c r="G3" s="175"/>
      <c r="H3" s="176"/>
      <c r="I3" s="174"/>
      <c r="J3" s="174">
        <v>105.7</v>
      </c>
      <c r="K3" s="174"/>
      <c r="L3" s="177">
        <v>106</v>
      </c>
      <c r="M3" s="178">
        <f t="shared" ref="M3:M8" si="0">AVERAGE(B3,D3,F3,H3,I3,J3,K3)</f>
        <v>105.7</v>
      </c>
      <c r="N3" s="178">
        <f>MAX(B3,D3,F3,H3,I3,J3,K3)-MIN(B3,D3,F3,H3,I3,J3,K3)</f>
        <v>0</v>
      </c>
      <c r="O3" s="179">
        <v>104</v>
      </c>
      <c r="P3" s="180">
        <f t="shared" ref="P3:P8" si="1">AVERAGE(C3,E3,G3)</f>
        <v>103.5</v>
      </c>
      <c r="Q3" s="180">
        <f>MAX(C3,E3,G3)-MIN(C3,E3,G3)</f>
        <v>0</v>
      </c>
      <c r="R3" s="17">
        <v>103</v>
      </c>
      <c r="S3" s="78">
        <v>109</v>
      </c>
      <c r="T3" s="18">
        <v>101</v>
      </c>
      <c r="U3" s="18">
        <v>107</v>
      </c>
      <c r="V3" s="48">
        <f>P3/P3*100</f>
        <v>100</v>
      </c>
    </row>
    <row r="4" spans="1:23" ht="15.9" customHeight="1" x14ac:dyDescent="0.3">
      <c r="A4" s="168">
        <v>6</v>
      </c>
      <c r="B4" s="186">
        <v>105.96499999999999</v>
      </c>
      <c r="C4" s="189">
        <v>103.32337662337655</v>
      </c>
      <c r="D4" s="178">
        <v>105.55</v>
      </c>
      <c r="E4" s="180">
        <v>103.34</v>
      </c>
      <c r="F4" s="186">
        <v>106</v>
      </c>
      <c r="G4" s="189">
        <v>104.3</v>
      </c>
      <c r="H4" s="186">
        <v>106.13200000000001</v>
      </c>
      <c r="I4" s="186">
        <v>105.97</v>
      </c>
      <c r="J4" s="186">
        <v>103.32337662337655</v>
      </c>
      <c r="K4" s="186">
        <v>106</v>
      </c>
      <c r="L4" s="177">
        <v>106</v>
      </c>
      <c r="M4" s="178">
        <f t="shared" si="0"/>
        <v>105.56291094619665</v>
      </c>
      <c r="N4" s="178">
        <f>MAX(B4,D4,F4,H4,I4,J4,K4)-MIN(B4,D4,F4,H4,I4,J4,K4)</f>
        <v>2.8086233766234585</v>
      </c>
      <c r="O4" s="179">
        <v>104</v>
      </c>
      <c r="P4" s="180">
        <f t="shared" si="1"/>
        <v>103.65445887445885</v>
      </c>
      <c r="Q4" s="180">
        <f>MAX(C4,E4,G4)-MIN(C4,E4,G4)</f>
        <v>0.97662337662345067</v>
      </c>
      <c r="R4" s="17">
        <v>103</v>
      </c>
      <c r="S4" s="78">
        <v>109</v>
      </c>
      <c r="T4" s="18">
        <v>101</v>
      </c>
      <c r="U4" s="18">
        <v>107</v>
      </c>
      <c r="V4" s="48">
        <f>P4/P$3*100</f>
        <v>100.14923562749647</v>
      </c>
    </row>
    <row r="5" spans="1:23" ht="15.9" customHeight="1" x14ac:dyDescent="0.3">
      <c r="A5" s="168">
        <v>7</v>
      </c>
      <c r="B5" s="186">
        <v>106.03000000000002</v>
      </c>
      <c r="C5" s="189">
        <v>103.56315789473682</v>
      </c>
      <c r="D5" s="178">
        <v>105.55000000000001</v>
      </c>
      <c r="E5" s="180">
        <v>102.596</v>
      </c>
      <c r="F5" s="186">
        <v>105.6875</v>
      </c>
      <c r="G5" s="189">
        <v>103.37083333333332</v>
      </c>
      <c r="H5" s="186">
        <v>105.378</v>
      </c>
      <c r="I5" s="186">
        <v>106.06</v>
      </c>
      <c r="J5" s="186">
        <v>105.47</v>
      </c>
      <c r="K5" s="186">
        <v>105.9</v>
      </c>
      <c r="L5" s="177">
        <v>106</v>
      </c>
      <c r="M5" s="178">
        <f t="shared" si="0"/>
        <v>105.72507142857144</v>
      </c>
      <c r="N5" s="178">
        <f t="shared" ref="N5:N20" si="2">MAX(B5,D5,F5,H5,I5,J5,K5)-MIN(B5,D5,F5,H5,I5,J5,K5)</f>
        <v>0.68200000000000216</v>
      </c>
      <c r="O5" s="179">
        <v>104</v>
      </c>
      <c r="P5" s="180">
        <f t="shared" si="1"/>
        <v>103.17666374269005</v>
      </c>
      <c r="Q5" s="180">
        <f>MAX(C5,E5,G5)-MIN(C5,E5,G5)</f>
        <v>0.96715789473681468</v>
      </c>
      <c r="R5" s="17">
        <v>103</v>
      </c>
      <c r="S5" s="78">
        <v>109</v>
      </c>
      <c r="T5" s="18">
        <v>101</v>
      </c>
      <c r="U5" s="18">
        <v>107</v>
      </c>
      <c r="V5" s="48">
        <f t="shared" ref="V5:V20" si="3">P5/P$3*100</f>
        <v>99.687597819024205</v>
      </c>
    </row>
    <row r="6" spans="1:23" ht="15.9" customHeight="1" x14ac:dyDescent="0.3">
      <c r="A6" s="168">
        <v>8</v>
      </c>
      <c r="B6" s="186">
        <v>106.0190476190476</v>
      </c>
      <c r="C6" s="189">
        <v>103.32696629213487</v>
      </c>
      <c r="D6" s="178">
        <v>105.35555555555555</v>
      </c>
      <c r="E6" s="180">
        <v>103.167</v>
      </c>
      <c r="F6" s="186">
        <v>105.65</v>
      </c>
      <c r="G6" s="189">
        <v>103.83230769230769</v>
      </c>
      <c r="H6" s="186">
        <v>105.63500000000001</v>
      </c>
      <c r="I6" s="186">
        <v>105.95</v>
      </c>
      <c r="J6" s="186">
        <v>105.53</v>
      </c>
      <c r="K6" s="186">
        <v>105.9</v>
      </c>
      <c r="L6" s="177">
        <v>106</v>
      </c>
      <c r="M6" s="178">
        <f t="shared" si="0"/>
        <v>105.7199433106576</v>
      </c>
      <c r="N6" s="178">
        <f t="shared" si="2"/>
        <v>0.66349206349204337</v>
      </c>
      <c r="O6" s="179">
        <v>104</v>
      </c>
      <c r="P6" s="180">
        <f t="shared" si="1"/>
        <v>103.44209132814751</v>
      </c>
      <c r="Q6" s="180">
        <f>MAX(C6,E6,G6)-MIN(C6,E6,G6)</f>
        <v>0.66530769230769238</v>
      </c>
      <c r="R6" s="17">
        <v>103</v>
      </c>
      <c r="S6" s="78">
        <v>109</v>
      </c>
      <c r="T6" s="18">
        <v>101</v>
      </c>
      <c r="U6" s="18">
        <v>107</v>
      </c>
      <c r="V6" s="48">
        <f>P6/P$3*100</f>
        <v>99.944049592413052</v>
      </c>
    </row>
    <row r="7" spans="1:23" ht="15.9" customHeight="1" x14ac:dyDescent="0.3">
      <c r="A7" s="168">
        <v>9</v>
      </c>
      <c r="B7" s="186">
        <v>105.90999999999997</v>
      </c>
      <c r="C7" s="189">
        <v>102.99195402298849</v>
      </c>
      <c r="D7" s="178">
        <v>105.47222222222223</v>
      </c>
      <c r="E7" s="180">
        <v>101.81699999999999</v>
      </c>
      <c r="F7" s="186">
        <v>106.05</v>
      </c>
      <c r="G7" s="189">
        <v>104.1642105263158</v>
      </c>
      <c r="H7" s="186">
        <v>106.276</v>
      </c>
      <c r="I7" s="186">
        <v>105.98</v>
      </c>
      <c r="J7" s="186">
        <v>105.2</v>
      </c>
      <c r="K7" s="186">
        <v>105.95</v>
      </c>
      <c r="L7" s="177">
        <v>106</v>
      </c>
      <c r="M7" s="178">
        <f t="shared" si="0"/>
        <v>105.83403174603176</v>
      </c>
      <c r="N7" s="178">
        <f t="shared" si="2"/>
        <v>1.0759999999999934</v>
      </c>
      <c r="O7" s="179">
        <v>104</v>
      </c>
      <c r="P7" s="180">
        <f t="shared" si="1"/>
        <v>102.99105484976809</v>
      </c>
      <c r="Q7" s="180">
        <f t="shared" ref="Q7:Q20" si="4">MAX(C7,E7,G7)-MIN(C7,E7,G7)</f>
        <v>2.3472105263158056</v>
      </c>
      <c r="R7" s="17">
        <v>103</v>
      </c>
      <c r="S7" s="78">
        <v>109</v>
      </c>
      <c r="T7" s="18">
        <v>101</v>
      </c>
      <c r="U7" s="18">
        <v>107</v>
      </c>
      <c r="V7" s="48">
        <f>P7/P$3*100</f>
        <v>99.508265555331491</v>
      </c>
    </row>
    <row r="8" spans="1:23" ht="15.9" customHeight="1" x14ac:dyDescent="0.3">
      <c r="A8" s="168">
        <v>10</v>
      </c>
      <c r="B8" s="186">
        <v>106.02272727272727</v>
      </c>
      <c r="C8" s="189">
        <v>103.25049504950491</v>
      </c>
      <c r="D8" s="178">
        <v>105.78947368421051</v>
      </c>
      <c r="E8" s="180">
        <v>102.95099999999999</v>
      </c>
      <c r="F8" s="186">
        <v>106.18181818181819</v>
      </c>
      <c r="G8" s="189">
        <v>103.37962962962963</v>
      </c>
      <c r="H8" s="186">
        <v>105.968</v>
      </c>
      <c r="I8" s="186">
        <v>106.08</v>
      </c>
      <c r="J8" s="186">
        <v>105.16</v>
      </c>
      <c r="K8" s="186">
        <v>106.15</v>
      </c>
      <c r="L8" s="177">
        <v>106</v>
      </c>
      <c r="M8" s="178">
        <f t="shared" si="0"/>
        <v>105.90743130553656</v>
      </c>
      <c r="N8" s="178">
        <f t="shared" si="2"/>
        <v>1.0218181818181904</v>
      </c>
      <c r="O8" s="179">
        <v>104</v>
      </c>
      <c r="P8" s="180">
        <f t="shared" si="1"/>
        <v>103.19370822637818</v>
      </c>
      <c r="Q8" s="180">
        <f>MAX(C8,E8,G8)-MIN(C8,E8,G8)</f>
        <v>0.42862962962963991</v>
      </c>
      <c r="R8" s="17">
        <v>103</v>
      </c>
      <c r="S8" s="78">
        <v>109</v>
      </c>
      <c r="T8" s="18">
        <v>101</v>
      </c>
      <c r="U8" s="18">
        <v>107</v>
      </c>
      <c r="V8" s="48">
        <f>P8/P$3*100</f>
        <v>99.704065919205959</v>
      </c>
    </row>
    <row r="9" spans="1:23" ht="15.9" customHeight="1" x14ac:dyDescent="0.3">
      <c r="A9" s="168">
        <v>11</v>
      </c>
      <c r="B9" s="186"/>
      <c r="C9" s="189"/>
      <c r="D9" s="178"/>
      <c r="E9" s="180"/>
      <c r="F9" s="186"/>
      <c r="G9" s="189"/>
      <c r="H9" s="186"/>
      <c r="I9" s="186"/>
      <c r="J9" s="186"/>
      <c r="K9" s="186"/>
      <c r="L9" s="177">
        <v>106</v>
      </c>
      <c r="M9" s="178"/>
      <c r="N9" s="178">
        <f t="shared" si="2"/>
        <v>0</v>
      </c>
      <c r="O9" s="179">
        <v>104</v>
      </c>
      <c r="P9" s="180"/>
      <c r="Q9" s="180">
        <f t="shared" si="4"/>
        <v>0</v>
      </c>
      <c r="R9" s="17">
        <v>103</v>
      </c>
      <c r="S9" s="78">
        <v>109</v>
      </c>
      <c r="T9" s="18">
        <v>101</v>
      </c>
      <c r="U9" s="18">
        <v>107</v>
      </c>
      <c r="V9" s="48">
        <f t="shared" si="3"/>
        <v>0</v>
      </c>
    </row>
    <row r="10" spans="1:23" ht="15.9" customHeight="1" x14ac:dyDescent="0.3">
      <c r="A10" s="168">
        <v>12</v>
      </c>
      <c r="B10" s="186"/>
      <c r="C10" s="189"/>
      <c r="D10" s="178"/>
      <c r="E10" s="180"/>
      <c r="F10" s="186"/>
      <c r="G10" s="189"/>
      <c r="H10" s="186"/>
      <c r="I10" s="186"/>
      <c r="J10" s="186"/>
      <c r="K10" s="186"/>
      <c r="L10" s="177">
        <v>106</v>
      </c>
      <c r="M10" s="178"/>
      <c r="N10" s="178">
        <f t="shared" si="2"/>
        <v>0</v>
      </c>
      <c r="O10" s="179">
        <v>104</v>
      </c>
      <c r="P10" s="180"/>
      <c r="Q10" s="180">
        <f t="shared" si="4"/>
        <v>0</v>
      </c>
      <c r="R10" s="17">
        <v>103</v>
      </c>
      <c r="S10" s="78">
        <v>109</v>
      </c>
      <c r="T10" s="18">
        <v>101</v>
      </c>
      <c r="U10" s="18">
        <v>107</v>
      </c>
      <c r="V10" s="48">
        <f t="shared" si="3"/>
        <v>0</v>
      </c>
    </row>
    <row r="11" spans="1:23" ht="15.9" customHeight="1" x14ac:dyDescent="0.3">
      <c r="A11" s="168">
        <v>1</v>
      </c>
      <c r="B11" s="186"/>
      <c r="C11" s="189"/>
      <c r="D11" s="178"/>
      <c r="E11" s="180"/>
      <c r="F11" s="186"/>
      <c r="G11" s="189"/>
      <c r="H11" s="186"/>
      <c r="I11" s="186"/>
      <c r="J11" s="186"/>
      <c r="K11" s="186"/>
      <c r="L11" s="177">
        <v>106</v>
      </c>
      <c r="M11" s="178"/>
      <c r="N11" s="178">
        <f t="shared" si="2"/>
        <v>0</v>
      </c>
      <c r="O11" s="179">
        <v>104</v>
      </c>
      <c r="P11" s="180"/>
      <c r="Q11" s="180">
        <f t="shared" si="4"/>
        <v>0</v>
      </c>
      <c r="R11" s="17">
        <v>103</v>
      </c>
      <c r="S11" s="78">
        <v>109</v>
      </c>
      <c r="T11" s="18">
        <v>101</v>
      </c>
      <c r="U11" s="18">
        <v>107</v>
      </c>
      <c r="V11" s="48">
        <f t="shared" si="3"/>
        <v>0</v>
      </c>
    </row>
    <row r="12" spans="1:23" ht="15.9" customHeight="1" x14ac:dyDescent="0.3">
      <c r="A12" s="168">
        <v>2</v>
      </c>
      <c r="B12" s="186"/>
      <c r="C12" s="189"/>
      <c r="D12" s="178"/>
      <c r="E12" s="180"/>
      <c r="F12" s="186"/>
      <c r="G12" s="189"/>
      <c r="H12" s="186"/>
      <c r="I12" s="186"/>
      <c r="J12" s="186"/>
      <c r="K12" s="186"/>
      <c r="L12" s="177">
        <v>106</v>
      </c>
      <c r="M12" s="178"/>
      <c r="N12" s="178">
        <f t="shared" si="2"/>
        <v>0</v>
      </c>
      <c r="O12" s="179">
        <v>104</v>
      </c>
      <c r="P12" s="180"/>
      <c r="Q12" s="180">
        <f t="shared" si="4"/>
        <v>0</v>
      </c>
      <c r="R12" s="17">
        <v>103</v>
      </c>
      <c r="S12" s="78">
        <v>109</v>
      </c>
      <c r="T12" s="18">
        <v>101</v>
      </c>
      <c r="U12" s="18">
        <v>107</v>
      </c>
      <c r="V12" s="48">
        <f t="shared" si="3"/>
        <v>0</v>
      </c>
    </row>
    <row r="13" spans="1:23" ht="15.9" customHeight="1" x14ac:dyDescent="0.3">
      <c r="A13" s="168">
        <v>3</v>
      </c>
      <c r="B13" s="186"/>
      <c r="C13" s="189"/>
      <c r="D13" s="178"/>
      <c r="E13" s="180"/>
      <c r="F13" s="186"/>
      <c r="G13" s="189"/>
      <c r="H13" s="186"/>
      <c r="I13" s="186"/>
      <c r="J13" s="186"/>
      <c r="K13" s="186"/>
      <c r="L13" s="177">
        <v>106</v>
      </c>
      <c r="M13" s="178"/>
      <c r="N13" s="178">
        <f t="shared" si="2"/>
        <v>0</v>
      </c>
      <c r="O13" s="179">
        <v>104</v>
      </c>
      <c r="P13" s="180"/>
      <c r="Q13" s="180">
        <f t="shared" si="4"/>
        <v>0</v>
      </c>
      <c r="R13" s="17">
        <v>103</v>
      </c>
      <c r="S13" s="78">
        <v>109</v>
      </c>
      <c r="T13" s="18">
        <v>101</v>
      </c>
      <c r="U13" s="18">
        <v>107</v>
      </c>
      <c r="V13" s="48">
        <f t="shared" si="3"/>
        <v>0</v>
      </c>
    </row>
    <row r="14" spans="1:23" ht="15.9" customHeight="1" x14ac:dyDescent="0.3">
      <c r="A14" s="168">
        <v>4</v>
      </c>
      <c r="B14" s="186"/>
      <c r="C14" s="189"/>
      <c r="D14" s="178"/>
      <c r="E14" s="180"/>
      <c r="F14" s="186"/>
      <c r="G14" s="190"/>
      <c r="H14" s="186"/>
      <c r="I14" s="186"/>
      <c r="J14" s="186"/>
      <c r="K14" s="186"/>
      <c r="L14" s="177">
        <v>106</v>
      </c>
      <c r="M14" s="178"/>
      <c r="N14" s="178">
        <f t="shared" si="2"/>
        <v>0</v>
      </c>
      <c r="O14" s="179">
        <v>104</v>
      </c>
      <c r="P14" s="180"/>
      <c r="Q14" s="180">
        <f t="shared" si="4"/>
        <v>0</v>
      </c>
      <c r="R14" s="17">
        <v>103</v>
      </c>
      <c r="S14" s="78">
        <v>109</v>
      </c>
      <c r="T14" s="18">
        <v>101</v>
      </c>
      <c r="U14" s="18">
        <v>107</v>
      </c>
      <c r="V14" s="48">
        <f t="shared" si="3"/>
        <v>0</v>
      </c>
    </row>
    <row r="15" spans="1:23" ht="15.9" customHeight="1" x14ac:dyDescent="0.3">
      <c r="A15" s="168">
        <v>5</v>
      </c>
      <c r="B15" s="186"/>
      <c r="C15" s="189"/>
      <c r="D15" s="178"/>
      <c r="E15" s="180"/>
      <c r="F15" s="186"/>
      <c r="G15" s="189"/>
      <c r="H15" s="186"/>
      <c r="I15" s="186"/>
      <c r="J15" s="186"/>
      <c r="K15" s="186"/>
      <c r="L15" s="177">
        <v>106</v>
      </c>
      <c r="M15" s="178"/>
      <c r="N15" s="178">
        <f t="shared" si="2"/>
        <v>0</v>
      </c>
      <c r="O15" s="179">
        <v>104</v>
      </c>
      <c r="P15" s="180"/>
      <c r="Q15" s="180">
        <f t="shared" si="4"/>
        <v>0</v>
      </c>
      <c r="R15" s="17">
        <v>103</v>
      </c>
      <c r="S15" s="78">
        <v>109</v>
      </c>
      <c r="T15" s="18">
        <v>101</v>
      </c>
      <c r="U15" s="18">
        <v>107</v>
      </c>
      <c r="V15" s="48">
        <f t="shared" si="3"/>
        <v>0</v>
      </c>
      <c r="W15" s="7"/>
    </row>
    <row r="16" spans="1:23" ht="15.9" customHeight="1" x14ac:dyDescent="0.3">
      <c r="A16" s="168">
        <v>6</v>
      </c>
      <c r="B16" s="186"/>
      <c r="C16" s="189"/>
      <c r="D16" s="178"/>
      <c r="E16" s="180"/>
      <c r="F16" s="186"/>
      <c r="G16" s="189"/>
      <c r="H16" s="186"/>
      <c r="I16" s="186"/>
      <c r="J16" s="186"/>
      <c r="K16" s="186"/>
      <c r="L16" s="177">
        <v>106</v>
      </c>
      <c r="M16" s="178"/>
      <c r="N16" s="178">
        <f t="shared" si="2"/>
        <v>0</v>
      </c>
      <c r="O16" s="179">
        <v>104</v>
      </c>
      <c r="P16" s="180"/>
      <c r="Q16" s="180">
        <f t="shared" si="4"/>
        <v>0</v>
      </c>
      <c r="R16" s="17">
        <v>103</v>
      </c>
      <c r="S16" s="78">
        <v>109</v>
      </c>
      <c r="T16" s="18">
        <v>101</v>
      </c>
      <c r="U16" s="18">
        <v>107</v>
      </c>
      <c r="V16" s="48">
        <f t="shared" si="3"/>
        <v>0</v>
      </c>
      <c r="W16" s="7"/>
    </row>
    <row r="17" spans="1:23" ht="15.9" customHeight="1" x14ac:dyDescent="0.3">
      <c r="A17" s="168">
        <v>7</v>
      </c>
      <c r="B17" s="186"/>
      <c r="C17" s="189"/>
      <c r="D17" s="178"/>
      <c r="E17" s="180"/>
      <c r="F17" s="186"/>
      <c r="G17" s="189"/>
      <c r="H17" s="186"/>
      <c r="I17" s="186"/>
      <c r="J17" s="186"/>
      <c r="K17" s="186"/>
      <c r="L17" s="177">
        <v>106</v>
      </c>
      <c r="M17" s="178"/>
      <c r="N17" s="178">
        <f t="shared" si="2"/>
        <v>0</v>
      </c>
      <c r="O17" s="179">
        <v>104</v>
      </c>
      <c r="P17" s="180"/>
      <c r="Q17" s="180">
        <f t="shared" si="4"/>
        <v>0</v>
      </c>
      <c r="R17" s="17">
        <v>103</v>
      </c>
      <c r="S17" s="78">
        <v>109</v>
      </c>
      <c r="T17" s="18">
        <v>101</v>
      </c>
      <c r="U17" s="18">
        <v>107</v>
      </c>
      <c r="V17" s="48">
        <f t="shared" si="3"/>
        <v>0</v>
      </c>
      <c r="W17" s="7"/>
    </row>
    <row r="18" spans="1:23" ht="15.9" customHeight="1" x14ac:dyDescent="0.3">
      <c r="A18" s="168">
        <v>8</v>
      </c>
      <c r="B18" s="187"/>
      <c r="C18" s="190"/>
      <c r="D18" s="187"/>
      <c r="E18" s="190"/>
      <c r="F18" s="187"/>
      <c r="G18" s="190"/>
      <c r="H18" s="187"/>
      <c r="I18" s="187"/>
      <c r="J18" s="187"/>
      <c r="K18" s="187"/>
      <c r="L18" s="177">
        <v>106</v>
      </c>
      <c r="M18" s="178"/>
      <c r="N18" s="178">
        <f t="shared" si="2"/>
        <v>0</v>
      </c>
      <c r="O18" s="179">
        <v>104</v>
      </c>
      <c r="P18" s="180"/>
      <c r="Q18" s="180">
        <f t="shared" si="4"/>
        <v>0</v>
      </c>
      <c r="R18" s="17">
        <v>103</v>
      </c>
      <c r="S18" s="78">
        <v>109</v>
      </c>
      <c r="T18" s="18">
        <v>101</v>
      </c>
      <c r="U18" s="18">
        <v>107</v>
      </c>
      <c r="V18" s="48">
        <f t="shared" si="3"/>
        <v>0</v>
      </c>
      <c r="W18" s="7"/>
    </row>
    <row r="19" spans="1:23" ht="15.9" customHeight="1" x14ac:dyDescent="0.3">
      <c r="A19" s="168">
        <v>9</v>
      </c>
      <c r="B19" s="187"/>
      <c r="C19" s="190"/>
      <c r="D19" s="187"/>
      <c r="E19" s="190"/>
      <c r="F19" s="187"/>
      <c r="G19" s="190"/>
      <c r="H19" s="187"/>
      <c r="I19" s="187"/>
      <c r="J19" s="187"/>
      <c r="K19" s="187"/>
      <c r="L19" s="177">
        <v>106</v>
      </c>
      <c r="M19" s="178"/>
      <c r="N19" s="178">
        <f t="shared" si="2"/>
        <v>0</v>
      </c>
      <c r="O19" s="179">
        <v>104</v>
      </c>
      <c r="P19" s="180"/>
      <c r="Q19" s="180">
        <f t="shared" si="4"/>
        <v>0</v>
      </c>
      <c r="R19" s="17">
        <v>103</v>
      </c>
      <c r="S19" s="78">
        <v>109</v>
      </c>
      <c r="T19" s="18">
        <v>101</v>
      </c>
      <c r="U19" s="18">
        <v>107</v>
      </c>
      <c r="V19" s="48">
        <f t="shared" si="3"/>
        <v>0</v>
      </c>
      <c r="W19" s="7"/>
    </row>
    <row r="20" spans="1:23" ht="15.9" customHeight="1" x14ac:dyDescent="0.3">
      <c r="A20" s="168">
        <v>10</v>
      </c>
      <c r="B20" s="187"/>
      <c r="C20" s="191"/>
      <c r="D20" s="188"/>
      <c r="E20" s="191"/>
      <c r="F20" s="188"/>
      <c r="G20" s="191"/>
      <c r="H20" s="188"/>
      <c r="I20" s="188"/>
      <c r="J20" s="188"/>
      <c r="K20" s="188"/>
      <c r="L20" s="177">
        <v>106</v>
      </c>
      <c r="M20" s="178"/>
      <c r="N20" s="178">
        <f t="shared" si="2"/>
        <v>0</v>
      </c>
      <c r="O20" s="179">
        <v>104</v>
      </c>
      <c r="P20" s="180"/>
      <c r="Q20" s="180">
        <f t="shared" si="4"/>
        <v>0</v>
      </c>
      <c r="R20" s="17">
        <v>103</v>
      </c>
      <c r="S20" s="78">
        <v>109</v>
      </c>
      <c r="T20" s="18">
        <v>101</v>
      </c>
      <c r="U20" s="18">
        <v>107</v>
      </c>
      <c r="V20" s="48">
        <f t="shared" si="3"/>
        <v>0</v>
      </c>
      <c r="W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1"/>
  <sheetViews>
    <sheetView zoomScale="73" zoomScaleNormal="73" workbookViewId="0">
      <selection activeCell="Q8" sqref="Q8"/>
    </sheetView>
  </sheetViews>
  <sheetFormatPr defaultRowHeight="13.2" x14ac:dyDescent="0.2"/>
  <cols>
    <col min="1" max="1" width="3.77734375" customWidth="1"/>
    <col min="2" max="2" width="10.21875" customWidth="1"/>
    <col min="3" max="3" width="12" bestFit="1" customWidth="1"/>
    <col min="4" max="4" width="11" customWidth="1"/>
    <col min="5" max="5" width="10.44140625" customWidth="1"/>
    <col min="6" max="6" width="9.44140625" customWidth="1"/>
    <col min="7" max="8" width="10.21875" customWidth="1"/>
    <col min="9" max="9" width="10.6640625" customWidth="1"/>
    <col min="10" max="10" width="9.77734375" customWidth="1"/>
    <col min="11" max="11" width="10.44140625" customWidth="1"/>
    <col min="12" max="12" width="8.33203125" style="2" customWidth="1"/>
    <col min="13" max="13" width="11.109375" style="2" customWidth="1"/>
    <col min="14" max="14" width="9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0" t="s">
        <v>17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75" t="s">
        <v>40</v>
      </c>
      <c r="N2" s="74" t="s">
        <v>29</v>
      </c>
      <c r="O2" s="17" t="s">
        <v>30</v>
      </c>
      <c r="P2" s="18" t="s">
        <v>31</v>
      </c>
      <c r="Q2" s="9" t="s">
        <v>150</v>
      </c>
    </row>
    <row r="3" spans="1:18" ht="15.9" customHeight="1" x14ac:dyDescent="0.3">
      <c r="A3" s="168">
        <v>5</v>
      </c>
      <c r="B3" s="171"/>
      <c r="C3" s="171"/>
      <c r="D3" s="171"/>
      <c r="E3" s="171">
        <v>10.86</v>
      </c>
      <c r="F3" s="172"/>
      <c r="G3" s="171"/>
      <c r="H3" s="171"/>
      <c r="I3" s="171"/>
      <c r="J3" s="171">
        <v>10.73</v>
      </c>
      <c r="K3" s="171"/>
      <c r="L3" s="42">
        <v>10.8</v>
      </c>
      <c r="M3" s="44">
        <f t="shared" ref="M3:M8" si="0">AVERAGE(B3:K3)</f>
        <v>10.795</v>
      </c>
      <c r="N3" s="44">
        <f>MAX(B3:K3)-MIN(B3:K3)</f>
        <v>0.12999999999999901</v>
      </c>
      <c r="O3" s="29">
        <v>10.3</v>
      </c>
      <c r="P3" s="30">
        <v>11.3</v>
      </c>
      <c r="Q3" s="48">
        <f>M3/M3*100</f>
        <v>100</v>
      </c>
    </row>
    <row r="4" spans="1:18" ht="15.9" customHeight="1" x14ac:dyDescent="0.3">
      <c r="A4" s="168">
        <v>6</v>
      </c>
      <c r="B4" s="43">
        <v>10.715</v>
      </c>
      <c r="C4" s="43">
        <v>10.728441558441558</v>
      </c>
      <c r="D4" s="44">
        <v>10.857894736842107</v>
      </c>
      <c r="E4" s="44">
        <v>10.760999999999999</v>
      </c>
      <c r="F4" s="43">
        <v>10.794444444444446</v>
      </c>
      <c r="G4" s="43">
        <v>10.9</v>
      </c>
      <c r="H4" s="43">
        <v>10.672000000000001</v>
      </c>
      <c r="I4" s="43">
        <v>10.72</v>
      </c>
      <c r="J4" s="43">
        <v>10.728441558441558</v>
      </c>
      <c r="K4" s="43">
        <v>11.088888888888887</v>
      </c>
      <c r="L4" s="42">
        <v>10.8</v>
      </c>
      <c r="M4" s="44">
        <f t="shared" si="0"/>
        <v>10.796611118705854</v>
      </c>
      <c r="N4" s="44">
        <f t="shared" ref="N4:N20" si="1">MAX(B4:K4)-MIN(B4:K4)</f>
        <v>0.4168888888888862</v>
      </c>
      <c r="O4" s="29">
        <v>10.3</v>
      </c>
      <c r="P4" s="30">
        <v>11.3</v>
      </c>
      <c r="Q4" s="48">
        <f>M4/M$3*100</f>
        <v>100.01492467536688</v>
      </c>
    </row>
    <row r="5" spans="1:18" ht="15.9" customHeight="1" x14ac:dyDescent="0.3">
      <c r="A5" s="168">
        <v>7</v>
      </c>
      <c r="B5" s="43">
        <v>10.734999999999999</v>
      </c>
      <c r="C5" s="43">
        <v>10.749684210526315</v>
      </c>
      <c r="D5" s="44">
        <v>10.850000000000001</v>
      </c>
      <c r="E5" s="44">
        <v>10.695</v>
      </c>
      <c r="F5" s="43">
        <v>10.812500000000002</v>
      </c>
      <c r="G5" s="43">
        <v>10.81</v>
      </c>
      <c r="H5" s="43">
        <v>10.712999999999999</v>
      </c>
      <c r="I5" s="43">
        <v>10.76</v>
      </c>
      <c r="J5" s="43">
        <v>10.75</v>
      </c>
      <c r="K5" s="43">
        <v>11.07</v>
      </c>
      <c r="L5" s="42">
        <v>10.8</v>
      </c>
      <c r="M5" s="44">
        <f t="shared" si="0"/>
        <v>10.794518421052633</v>
      </c>
      <c r="N5" s="44">
        <f t="shared" si="1"/>
        <v>0.375</v>
      </c>
      <c r="O5" s="29">
        <v>10.3</v>
      </c>
      <c r="P5" s="30">
        <v>11.3</v>
      </c>
      <c r="Q5" s="48">
        <f t="shared" ref="Q5:Q20" si="2">M5/M$3*100</f>
        <v>99.995538870334727</v>
      </c>
    </row>
    <row r="6" spans="1:18" ht="15.9" customHeight="1" x14ac:dyDescent="0.3">
      <c r="A6" s="168">
        <v>8</v>
      </c>
      <c r="B6" s="43">
        <v>10.723809523809523</v>
      </c>
      <c r="C6" s="43">
        <v>10.824204545454542</v>
      </c>
      <c r="D6" s="44">
        <v>10.770000000000003</v>
      </c>
      <c r="E6" s="44">
        <v>10.760999999999999</v>
      </c>
      <c r="F6" s="43">
        <v>10.764999999999999</v>
      </c>
      <c r="G6" s="43">
        <v>10.803461538461535</v>
      </c>
      <c r="H6" s="43">
        <v>10.678000000000001</v>
      </c>
      <c r="I6" s="43">
        <v>10.74</v>
      </c>
      <c r="J6" s="43">
        <v>10.78</v>
      </c>
      <c r="K6" s="43">
        <v>10.925000000000001</v>
      </c>
      <c r="L6" s="42">
        <v>10.8</v>
      </c>
      <c r="M6" s="44">
        <f t="shared" si="0"/>
        <v>10.777047560772559</v>
      </c>
      <c r="N6" s="44">
        <f t="shared" si="1"/>
        <v>0.24699999999999989</v>
      </c>
      <c r="O6" s="29">
        <v>10.3</v>
      </c>
      <c r="P6" s="30">
        <v>11.3</v>
      </c>
      <c r="Q6" s="48">
        <f t="shared" si="2"/>
        <v>99.833696718597125</v>
      </c>
    </row>
    <row r="7" spans="1:18" ht="15.9" customHeight="1" x14ac:dyDescent="0.3">
      <c r="A7" s="168">
        <v>9</v>
      </c>
      <c r="B7" s="43">
        <v>10.714999999999998</v>
      </c>
      <c r="C7" s="43">
        <v>10.908199999999999</v>
      </c>
      <c r="D7" s="44">
        <v>10.817647058823532</v>
      </c>
      <c r="E7" s="44">
        <v>10.941000000000001</v>
      </c>
      <c r="F7" s="43">
        <v>10.790000000000004</v>
      </c>
      <c r="G7" s="43">
        <v>10.819473684210527</v>
      </c>
      <c r="H7" s="43">
        <v>10.661</v>
      </c>
      <c r="I7" s="43">
        <v>10.79</v>
      </c>
      <c r="J7" s="43">
        <v>10.79</v>
      </c>
      <c r="K7" s="43">
        <v>10.758333333333333</v>
      </c>
      <c r="L7" s="42">
        <v>10.8</v>
      </c>
      <c r="M7" s="44">
        <f t="shared" si="0"/>
        <v>10.799065407636737</v>
      </c>
      <c r="N7" s="44">
        <f t="shared" si="1"/>
        <v>0.28000000000000114</v>
      </c>
      <c r="O7" s="29">
        <v>10.3</v>
      </c>
      <c r="P7" s="30">
        <v>11.3</v>
      </c>
      <c r="Q7" s="48">
        <f t="shared" si="2"/>
        <v>100.03766009853392</v>
      </c>
    </row>
    <row r="8" spans="1:18" ht="15.9" customHeight="1" x14ac:dyDescent="0.3">
      <c r="A8" s="168">
        <v>10</v>
      </c>
      <c r="B8" s="43">
        <v>10.736363636363635</v>
      </c>
      <c r="C8" s="43">
        <v>10.772065217391297</v>
      </c>
      <c r="D8" s="44">
        <v>10.855000000000004</v>
      </c>
      <c r="E8" s="44">
        <v>10.935</v>
      </c>
      <c r="F8" s="43">
        <v>10.804545454545456</v>
      </c>
      <c r="G8" s="43">
        <v>10.878148148148149</v>
      </c>
      <c r="H8" s="43">
        <v>11.029</v>
      </c>
      <c r="I8" s="43">
        <v>10.79</v>
      </c>
      <c r="J8" s="43">
        <v>10.88</v>
      </c>
      <c r="K8" s="43">
        <v>10.863636363636365</v>
      </c>
      <c r="L8" s="42">
        <v>10.8</v>
      </c>
      <c r="M8" s="44">
        <f t="shared" si="0"/>
        <v>10.85437588200849</v>
      </c>
      <c r="N8" s="44">
        <f t="shared" si="1"/>
        <v>0.29263636363636536</v>
      </c>
      <c r="O8" s="29">
        <v>10.3</v>
      </c>
      <c r="P8" s="30">
        <v>11.3</v>
      </c>
      <c r="Q8" s="48">
        <f t="shared" si="2"/>
        <v>100.55003132939777</v>
      </c>
    </row>
    <row r="9" spans="1:18" ht="15.9" customHeight="1" x14ac:dyDescent="0.3">
      <c r="A9" s="168">
        <v>11</v>
      </c>
      <c r="B9" s="43"/>
      <c r="C9" s="43"/>
      <c r="D9" s="44"/>
      <c r="E9" s="44"/>
      <c r="F9" s="43"/>
      <c r="G9" s="43"/>
      <c r="H9" s="43"/>
      <c r="I9" s="43"/>
      <c r="J9" s="43"/>
      <c r="K9" s="43"/>
      <c r="L9" s="42">
        <v>10.8</v>
      </c>
      <c r="M9" s="44"/>
      <c r="N9" s="44">
        <f t="shared" si="1"/>
        <v>0</v>
      </c>
      <c r="O9" s="29">
        <v>10.3</v>
      </c>
      <c r="P9" s="30">
        <v>11.3</v>
      </c>
      <c r="Q9" s="48">
        <f t="shared" si="2"/>
        <v>0</v>
      </c>
    </row>
    <row r="10" spans="1:18" ht="15.9" customHeight="1" x14ac:dyDescent="0.3">
      <c r="A10" s="168">
        <v>12</v>
      </c>
      <c r="B10" s="43"/>
      <c r="C10" s="43"/>
      <c r="D10" s="44"/>
      <c r="E10" s="44"/>
      <c r="F10" s="43"/>
      <c r="G10" s="43"/>
      <c r="H10" s="43"/>
      <c r="I10" s="43"/>
      <c r="J10" s="43"/>
      <c r="K10" s="43"/>
      <c r="L10" s="42">
        <v>10.8</v>
      </c>
      <c r="M10" s="44"/>
      <c r="N10" s="44">
        <f t="shared" si="1"/>
        <v>0</v>
      </c>
      <c r="O10" s="29">
        <v>10.3</v>
      </c>
      <c r="P10" s="30">
        <v>11.3</v>
      </c>
      <c r="Q10" s="48">
        <f t="shared" si="2"/>
        <v>0</v>
      </c>
    </row>
    <row r="11" spans="1:18" ht="15.9" customHeight="1" x14ac:dyDescent="0.3">
      <c r="A11" s="168">
        <v>1</v>
      </c>
      <c r="B11" s="43"/>
      <c r="C11" s="43"/>
      <c r="D11" s="44"/>
      <c r="E11" s="44"/>
      <c r="F11" s="43"/>
      <c r="G11" s="43"/>
      <c r="H11" s="43"/>
      <c r="I11" s="43"/>
      <c r="J11" s="43"/>
      <c r="K11" s="43"/>
      <c r="L11" s="42">
        <v>10.8</v>
      </c>
      <c r="M11" s="44"/>
      <c r="N11" s="44">
        <f t="shared" si="1"/>
        <v>0</v>
      </c>
      <c r="O11" s="29">
        <v>10.3</v>
      </c>
      <c r="P11" s="30">
        <v>11.3</v>
      </c>
      <c r="Q11" s="48">
        <f t="shared" si="2"/>
        <v>0</v>
      </c>
    </row>
    <row r="12" spans="1:18" ht="15.9" customHeight="1" x14ac:dyDescent="0.3">
      <c r="A12" s="168">
        <v>2</v>
      </c>
      <c r="B12" s="43"/>
      <c r="C12" s="43"/>
      <c r="D12" s="44"/>
      <c r="E12" s="44"/>
      <c r="F12" s="43"/>
      <c r="G12" s="43"/>
      <c r="H12" s="43"/>
      <c r="I12" s="43"/>
      <c r="J12" s="43"/>
      <c r="K12" s="43"/>
      <c r="L12" s="42">
        <v>10.8</v>
      </c>
      <c r="M12" s="44"/>
      <c r="N12" s="44">
        <f t="shared" si="1"/>
        <v>0</v>
      </c>
      <c r="O12" s="29">
        <v>10.3</v>
      </c>
      <c r="P12" s="30">
        <v>11.3</v>
      </c>
      <c r="Q12" s="48">
        <f>M12/M$3*100</f>
        <v>0</v>
      </c>
    </row>
    <row r="13" spans="1:18" ht="15.9" customHeight="1" x14ac:dyDescent="0.3">
      <c r="A13" s="168">
        <v>3</v>
      </c>
      <c r="B13" s="43"/>
      <c r="C13" s="43"/>
      <c r="D13" s="44"/>
      <c r="E13" s="44"/>
      <c r="F13" s="43"/>
      <c r="G13" s="43"/>
      <c r="H13" s="43"/>
      <c r="I13" s="43"/>
      <c r="J13" s="43"/>
      <c r="K13" s="43"/>
      <c r="L13" s="42">
        <v>10.8</v>
      </c>
      <c r="M13" s="44"/>
      <c r="N13" s="44">
        <f t="shared" si="1"/>
        <v>0</v>
      </c>
      <c r="O13" s="29">
        <v>10.3</v>
      </c>
      <c r="P13" s="30">
        <v>11.3</v>
      </c>
      <c r="Q13" s="48">
        <f>M13/M$3*100</f>
        <v>0</v>
      </c>
    </row>
    <row r="14" spans="1:18" ht="15.9" customHeight="1" x14ac:dyDescent="0.3">
      <c r="A14" s="168">
        <v>4</v>
      </c>
      <c r="B14" s="43"/>
      <c r="C14" s="43"/>
      <c r="D14" s="44"/>
      <c r="E14" s="44"/>
      <c r="F14" s="43"/>
      <c r="G14" s="81"/>
      <c r="H14" s="43"/>
      <c r="I14" s="43"/>
      <c r="J14" s="43"/>
      <c r="K14" s="43"/>
      <c r="L14" s="42">
        <v>10.8</v>
      </c>
      <c r="M14" s="44"/>
      <c r="N14" s="44">
        <f t="shared" si="1"/>
        <v>0</v>
      </c>
      <c r="O14" s="29">
        <v>10.3</v>
      </c>
      <c r="P14" s="30">
        <v>11.3</v>
      </c>
      <c r="Q14" s="48">
        <f t="shared" si="2"/>
        <v>0</v>
      </c>
    </row>
    <row r="15" spans="1:18" ht="15.9" customHeight="1" x14ac:dyDescent="0.3">
      <c r="A15" s="168">
        <v>5</v>
      </c>
      <c r="B15" s="43"/>
      <c r="C15" s="43"/>
      <c r="D15" s="44"/>
      <c r="E15" s="44"/>
      <c r="F15" s="43"/>
      <c r="G15" s="43"/>
      <c r="H15" s="43"/>
      <c r="I15" s="43"/>
      <c r="J15" s="43"/>
      <c r="K15" s="43"/>
      <c r="L15" s="42">
        <v>10.8</v>
      </c>
      <c r="M15" s="44"/>
      <c r="N15" s="44">
        <f t="shared" si="1"/>
        <v>0</v>
      </c>
      <c r="O15" s="29">
        <v>10.3</v>
      </c>
      <c r="P15" s="30">
        <v>11.3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3"/>
      <c r="C16" s="43"/>
      <c r="D16" s="173"/>
      <c r="E16" s="44"/>
      <c r="F16" s="43"/>
      <c r="G16" s="43"/>
      <c r="H16" s="43"/>
      <c r="I16" s="43"/>
      <c r="J16" s="43"/>
      <c r="K16" s="43"/>
      <c r="L16" s="42">
        <v>10.8</v>
      </c>
      <c r="M16" s="44"/>
      <c r="N16" s="44">
        <f t="shared" si="1"/>
        <v>0</v>
      </c>
      <c r="O16" s="29">
        <v>10.3</v>
      </c>
      <c r="P16" s="30">
        <v>11.3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3"/>
      <c r="C17" s="43"/>
      <c r="D17" s="173"/>
      <c r="E17" s="44"/>
      <c r="F17" s="43"/>
      <c r="G17" s="43"/>
      <c r="H17" s="43"/>
      <c r="I17" s="43"/>
      <c r="J17" s="43"/>
      <c r="K17" s="43"/>
      <c r="L17" s="42">
        <v>10.8</v>
      </c>
      <c r="M17" s="44"/>
      <c r="N17" s="44">
        <f t="shared" si="1"/>
        <v>0</v>
      </c>
      <c r="O17" s="29">
        <v>10.3</v>
      </c>
      <c r="P17" s="30">
        <v>11.3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>
        <v>10.8</v>
      </c>
      <c r="M18" s="44"/>
      <c r="N18" s="44">
        <f t="shared" si="1"/>
        <v>0</v>
      </c>
      <c r="O18" s="29">
        <v>10.3</v>
      </c>
      <c r="P18" s="30">
        <v>11.3</v>
      </c>
      <c r="Q18" s="48">
        <f t="shared" si="2"/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>
        <v>10.8</v>
      </c>
      <c r="M19" s="44"/>
      <c r="N19" s="44">
        <f t="shared" si="1"/>
        <v>0</v>
      </c>
      <c r="O19" s="29">
        <v>10.3</v>
      </c>
      <c r="P19" s="30">
        <v>11.3</v>
      </c>
      <c r="Q19" s="48">
        <f t="shared" si="2"/>
        <v>0</v>
      </c>
      <c r="R19" s="7"/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2">
        <v>10.8</v>
      </c>
      <c r="M20" s="44"/>
      <c r="N20" s="44">
        <f t="shared" si="1"/>
        <v>0</v>
      </c>
      <c r="O20" s="29">
        <v>10.3</v>
      </c>
      <c r="P20" s="30">
        <v>11.3</v>
      </c>
      <c r="Q20" s="48">
        <f t="shared" si="2"/>
        <v>0</v>
      </c>
      <c r="R20" s="7"/>
    </row>
    <row r="31" spans="1:18" x14ac:dyDescent="0.2">
      <c r="G31" t="s">
        <v>45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0"/>
  <sheetViews>
    <sheetView zoomScale="73" zoomScaleNormal="73" workbookViewId="0">
      <selection activeCell="Q8" sqref="Q8"/>
    </sheetView>
  </sheetViews>
  <sheetFormatPr defaultRowHeight="13.2" x14ac:dyDescent="0.2"/>
  <cols>
    <col min="1" max="1" width="3.77734375" customWidth="1"/>
    <col min="2" max="2" width="9.44140625" customWidth="1"/>
    <col min="3" max="3" width="12" bestFit="1" customWidth="1"/>
    <col min="4" max="4" width="10.33203125" customWidth="1"/>
    <col min="5" max="5" width="10.44140625" customWidth="1"/>
    <col min="6" max="6" width="9.44140625" customWidth="1"/>
    <col min="7" max="7" width="10.44140625" customWidth="1"/>
    <col min="8" max="8" width="10.33203125" customWidth="1"/>
    <col min="9" max="9" width="10.6640625" customWidth="1"/>
    <col min="10" max="10" width="9.44140625" customWidth="1"/>
    <col min="11" max="11" width="10.21875" customWidth="1"/>
    <col min="12" max="12" width="6.88671875" customWidth="1"/>
    <col min="13" max="13" width="9.77734375" customWidth="1"/>
    <col min="14" max="14" width="7.44140625" customWidth="1"/>
    <col min="15" max="16" width="2.6640625" customWidth="1"/>
    <col min="17" max="17" width="10.109375" customWidth="1"/>
  </cols>
  <sheetData>
    <row r="1" spans="1:20" ht="20.100000000000001" customHeight="1" x14ac:dyDescent="0.45">
      <c r="F1" s="10" t="s">
        <v>13</v>
      </c>
    </row>
    <row r="2" spans="1:20" ht="16.5" customHeight="1" x14ac:dyDescent="0.35">
      <c r="A2" s="32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5" t="s">
        <v>29</v>
      </c>
      <c r="O2" s="33" t="s">
        <v>30</v>
      </c>
      <c r="P2" s="34" t="s">
        <v>31</v>
      </c>
      <c r="Q2" s="9" t="s">
        <v>150</v>
      </c>
      <c r="T2" s="47"/>
    </row>
    <row r="3" spans="1:20" ht="16.5" customHeight="1" x14ac:dyDescent="0.35">
      <c r="A3" s="168">
        <v>5</v>
      </c>
      <c r="B3" s="169"/>
      <c r="C3" s="169"/>
      <c r="D3" s="169"/>
      <c r="E3" s="169">
        <v>181.3</v>
      </c>
      <c r="F3" s="170"/>
      <c r="G3" s="169"/>
      <c r="H3" s="169"/>
      <c r="I3" s="169"/>
      <c r="J3" s="169">
        <v>178.8</v>
      </c>
      <c r="K3" s="169"/>
      <c r="L3" s="40">
        <v>178</v>
      </c>
      <c r="M3" s="37">
        <f t="shared" ref="M3:M8" si="0">AVERAGE(B3:K3)</f>
        <v>180.05</v>
      </c>
      <c r="N3" s="37">
        <f>MAX(B3:K3)-MIN(B3:K3)</f>
        <v>2.5</v>
      </c>
      <c r="O3" s="33">
        <v>173</v>
      </c>
      <c r="P3" s="34">
        <v>183</v>
      </c>
      <c r="Q3" s="48">
        <f>M3/M3*100</f>
        <v>100</v>
      </c>
    </row>
    <row r="4" spans="1:20" ht="15.9" customHeight="1" x14ac:dyDescent="0.35">
      <c r="A4" s="168">
        <v>6</v>
      </c>
      <c r="B4" s="42">
        <v>177.65</v>
      </c>
      <c r="C4" s="42">
        <v>179.26913580246918</v>
      </c>
      <c r="D4" s="37">
        <v>181.05555555555554</v>
      </c>
      <c r="E4" s="37">
        <v>180.36699999999999</v>
      </c>
      <c r="F4" s="42">
        <v>177.61111111111111</v>
      </c>
      <c r="G4" s="42">
        <v>179.7</v>
      </c>
      <c r="H4" s="42">
        <v>179.12899999999999</v>
      </c>
      <c r="I4" s="42">
        <v>180.23</v>
      </c>
      <c r="J4" s="42">
        <v>179.26913580246918</v>
      </c>
      <c r="K4" s="42">
        <v>178.11111111111111</v>
      </c>
      <c r="L4" s="40">
        <v>178</v>
      </c>
      <c r="M4" s="37">
        <f t="shared" si="0"/>
        <v>179.2392049382716</v>
      </c>
      <c r="N4" s="37">
        <f t="shared" ref="N4:N17" si="1">MAX(B4:K4)-MIN(B4:K4)</f>
        <v>3.4444444444444287</v>
      </c>
      <c r="O4" s="33">
        <v>173</v>
      </c>
      <c r="P4" s="34">
        <v>183</v>
      </c>
      <c r="Q4" s="48">
        <f>M4/M$3*100</f>
        <v>99.549683386987837</v>
      </c>
    </row>
    <row r="5" spans="1:20" ht="15.9" customHeight="1" x14ac:dyDescent="0.35">
      <c r="A5" s="168">
        <v>7</v>
      </c>
      <c r="B5" s="42">
        <v>177.5</v>
      </c>
      <c r="C5" s="42">
        <v>179.4347826086956</v>
      </c>
      <c r="D5" s="37">
        <v>181.86363636363637</v>
      </c>
      <c r="E5" s="37">
        <v>180.25800000000001</v>
      </c>
      <c r="F5" s="42">
        <v>177.8125</v>
      </c>
      <c r="G5" s="42">
        <v>175.80833333333337</v>
      </c>
      <c r="H5" s="42">
        <v>179.523</v>
      </c>
      <c r="I5" s="42">
        <v>179</v>
      </c>
      <c r="J5" s="42">
        <v>177.81</v>
      </c>
      <c r="K5" s="42">
        <v>177.7</v>
      </c>
      <c r="L5" s="40">
        <v>178</v>
      </c>
      <c r="M5" s="37">
        <f t="shared" si="0"/>
        <v>178.67102523056653</v>
      </c>
      <c r="N5" s="37">
        <f t="shared" si="1"/>
        <v>6.0553030303030084</v>
      </c>
      <c r="O5" s="33">
        <v>173</v>
      </c>
      <c r="P5" s="34">
        <v>183</v>
      </c>
      <c r="Q5" s="48">
        <f t="shared" ref="Q5:Q20" si="2">M5/M$3*100</f>
        <v>99.234115651522643</v>
      </c>
    </row>
    <row r="6" spans="1:20" ht="15.9" customHeight="1" x14ac:dyDescent="0.35">
      <c r="A6" s="168">
        <v>8</v>
      </c>
      <c r="B6" s="42">
        <v>177.61904761904762</v>
      </c>
      <c r="C6" s="42">
        <v>179.53139534883721</v>
      </c>
      <c r="D6" s="37">
        <v>181.7</v>
      </c>
      <c r="E6" s="37">
        <v>181.01599999999999</v>
      </c>
      <c r="F6" s="42">
        <v>176.65</v>
      </c>
      <c r="G6" s="42">
        <v>175.17692307692309</v>
      </c>
      <c r="H6" s="42">
        <v>179.18799999999999</v>
      </c>
      <c r="I6" s="42">
        <v>178.56</v>
      </c>
      <c r="J6" s="42">
        <v>176.89</v>
      </c>
      <c r="K6" s="42">
        <v>176.8</v>
      </c>
      <c r="L6" s="40">
        <v>178</v>
      </c>
      <c r="M6" s="37">
        <f t="shared" si="0"/>
        <v>178.31313660448075</v>
      </c>
      <c r="N6" s="37">
        <f t="shared" si="1"/>
        <v>6.5230769230768999</v>
      </c>
      <c r="O6" s="33">
        <v>173</v>
      </c>
      <c r="P6" s="34">
        <v>183</v>
      </c>
      <c r="Q6" s="48">
        <f t="shared" si="2"/>
        <v>99.035343851419455</v>
      </c>
    </row>
    <row r="7" spans="1:20" ht="15.9" customHeight="1" x14ac:dyDescent="0.35">
      <c r="A7" s="168">
        <v>9</v>
      </c>
      <c r="B7" s="42">
        <v>177.85</v>
      </c>
      <c r="C7" s="42">
        <v>179.75185185185185</v>
      </c>
      <c r="D7" s="37">
        <v>182.1</v>
      </c>
      <c r="E7" s="37">
        <v>180.756</v>
      </c>
      <c r="F7" s="42">
        <v>178.25</v>
      </c>
      <c r="G7" s="42">
        <v>174.81578947368422</v>
      </c>
      <c r="H7" s="42">
        <v>179.07400000000001</v>
      </c>
      <c r="I7" s="42">
        <v>178.94</v>
      </c>
      <c r="J7" s="42">
        <v>175.81</v>
      </c>
      <c r="K7" s="42">
        <v>178.35</v>
      </c>
      <c r="L7" s="40">
        <v>178</v>
      </c>
      <c r="M7" s="37">
        <f t="shared" si="0"/>
        <v>178.56976413255362</v>
      </c>
      <c r="N7" s="37">
        <f t="shared" si="1"/>
        <v>7.2842105263157748</v>
      </c>
      <c r="O7" s="33">
        <v>173</v>
      </c>
      <c r="P7" s="34">
        <v>183</v>
      </c>
      <c r="Q7" s="48">
        <f t="shared" si="2"/>
        <v>99.177875108333026</v>
      </c>
    </row>
    <row r="8" spans="1:20" ht="15.9" customHeight="1" x14ac:dyDescent="0.35">
      <c r="A8" s="168">
        <v>10</v>
      </c>
      <c r="B8" s="42">
        <v>177.5</v>
      </c>
      <c r="C8" s="42">
        <v>179.96568627450981</v>
      </c>
      <c r="D8" s="37">
        <v>181.65217391304347</v>
      </c>
      <c r="E8" s="37">
        <v>180.613</v>
      </c>
      <c r="F8" s="42">
        <v>177.68181818181819</v>
      </c>
      <c r="G8" s="42">
        <v>176.37407407407409</v>
      </c>
      <c r="H8" s="42">
        <v>179.143</v>
      </c>
      <c r="I8" s="42">
        <v>179.07</v>
      </c>
      <c r="J8" s="42">
        <v>177.56</v>
      </c>
      <c r="K8" s="42">
        <v>178.72222222222223</v>
      </c>
      <c r="L8" s="40">
        <v>178</v>
      </c>
      <c r="M8" s="37">
        <f t="shared" si="0"/>
        <v>178.82819746656679</v>
      </c>
      <c r="N8" s="37">
        <f t="shared" si="1"/>
        <v>5.2780998389693821</v>
      </c>
      <c r="O8" s="33">
        <v>173</v>
      </c>
      <c r="P8" s="34">
        <v>183</v>
      </c>
      <c r="Q8" s="48">
        <f t="shared" si="2"/>
        <v>99.321409312172605</v>
      </c>
    </row>
    <row r="9" spans="1:20" ht="15.9" customHeight="1" x14ac:dyDescent="0.35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40">
        <v>178</v>
      </c>
      <c r="M9" s="37"/>
      <c r="N9" s="37">
        <f t="shared" si="1"/>
        <v>0</v>
      </c>
      <c r="O9" s="33">
        <v>173</v>
      </c>
      <c r="P9" s="34">
        <v>183</v>
      </c>
      <c r="Q9" s="48">
        <f t="shared" si="2"/>
        <v>0</v>
      </c>
    </row>
    <row r="10" spans="1:20" ht="15.9" customHeight="1" x14ac:dyDescent="0.35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40">
        <v>178</v>
      </c>
      <c r="M10" s="37"/>
      <c r="N10" s="37">
        <f t="shared" si="1"/>
        <v>0</v>
      </c>
      <c r="O10" s="33">
        <v>173</v>
      </c>
      <c r="P10" s="34">
        <v>183</v>
      </c>
      <c r="Q10" s="48">
        <f t="shared" si="2"/>
        <v>0</v>
      </c>
    </row>
    <row r="11" spans="1:20" ht="15.9" customHeight="1" x14ac:dyDescent="0.35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40">
        <v>178</v>
      </c>
      <c r="M11" s="37"/>
      <c r="N11" s="37">
        <f t="shared" si="1"/>
        <v>0</v>
      </c>
      <c r="O11" s="33">
        <v>173</v>
      </c>
      <c r="P11" s="34">
        <v>183</v>
      </c>
      <c r="Q11" s="48">
        <f t="shared" si="2"/>
        <v>0</v>
      </c>
    </row>
    <row r="12" spans="1:20" ht="15.9" customHeight="1" x14ac:dyDescent="0.35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40">
        <v>178</v>
      </c>
      <c r="M12" s="37"/>
      <c r="N12" s="37">
        <f t="shared" si="1"/>
        <v>0</v>
      </c>
      <c r="O12" s="33">
        <v>173</v>
      </c>
      <c r="P12" s="34">
        <v>183</v>
      </c>
      <c r="Q12" s="48">
        <f t="shared" si="2"/>
        <v>0</v>
      </c>
    </row>
    <row r="13" spans="1:20" ht="15.9" customHeight="1" x14ac:dyDescent="0.35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178</v>
      </c>
      <c r="M13" s="37"/>
      <c r="N13" s="37">
        <f t="shared" si="1"/>
        <v>0</v>
      </c>
      <c r="O13" s="33">
        <v>173</v>
      </c>
      <c r="P13" s="34">
        <v>183</v>
      </c>
      <c r="Q13" s="48">
        <f t="shared" si="2"/>
        <v>0</v>
      </c>
    </row>
    <row r="14" spans="1:20" ht="15.9" customHeight="1" x14ac:dyDescent="0.35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178</v>
      </c>
      <c r="M14" s="37"/>
      <c r="N14" s="37">
        <f t="shared" si="1"/>
        <v>0</v>
      </c>
      <c r="O14" s="33">
        <v>173</v>
      </c>
      <c r="P14" s="34">
        <v>183</v>
      </c>
      <c r="Q14" s="48">
        <f t="shared" si="2"/>
        <v>0</v>
      </c>
    </row>
    <row r="15" spans="1:20" ht="15.9" customHeight="1" x14ac:dyDescent="0.35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178</v>
      </c>
      <c r="M15" s="37"/>
      <c r="N15" s="37">
        <f t="shared" si="1"/>
        <v>0</v>
      </c>
      <c r="O15" s="33">
        <v>173</v>
      </c>
      <c r="P15" s="34">
        <v>183</v>
      </c>
      <c r="Q15" s="48">
        <f t="shared" si="2"/>
        <v>0</v>
      </c>
      <c r="R15" s="7"/>
    </row>
    <row r="16" spans="1:20" ht="15.9" customHeight="1" x14ac:dyDescent="0.35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178</v>
      </c>
      <c r="M16" s="37"/>
      <c r="N16" s="37">
        <f t="shared" si="1"/>
        <v>0</v>
      </c>
      <c r="O16" s="33">
        <v>173</v>
      </c>
      <c r="P16" s="34">
        <v>183</v>
      </c>
      <c r="Q16" s="48">
        <f t="shared" si="2"/>
        <v>0</v>
      </c>
      <c r="R16" s="7"/>
    </row>
    <row r="17" spans="1:18" ht="15.9" customHeight="1" x14ac:dyDescent="0.35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178</v>
      </c>
      <c r="M17" s="37"/>
      <c r="N17" s="37">
        <f t="shared" si="1"/>
        <v>0</v>
      </c>
      <c r="O17" s="33">
        <v>173</v>
      </c>
      <c r="P17" s="34">
        <v>183</v>
      </c>
      <c r="Q17" s="48">
        <f t="shared" si="2"/>
        <v>0</v>
      </c>
      <c r="R17" s="7"/>
    </row>
    <row r="18" spans="1:18" ht="15.9" customHeight="1" x14ac:dyDescent="0.35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178</v>
      </c>
      <c r="M18" s="37"/>
      <c r="N18" s="37">
        <f>MAX(B18:K18)-MIN(B18:K18)</f>
        <v>0</v>
      </c>
      <c r="O18" s="33">
        <v>173</v>
      </c>
      <c r="P18" s="34">
        <v>183</v>
      </c>
      <c r="Q18" s="48">
        <f t="shared" si="2"/>
        <v>0</v>
      </c>
      <c r="R18" s="7"/>
    </row>
    <row r="19" spans="1:18" ht="15.9" customHeight="1" x14ac:dyDescent="0.35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178</v>
      </c>
      <c r="M19" s="37"/>
      <c r="N19" s="37">
        <f>MAX(B19:K19)-MIN(B19:K19)</f>
        <v>0</v>
      </c>
      <c r="O19" s="33">
        <v>173</v>
      </c>
      <c r="P19" s="34">
        <v>183</v>
      </c>
      <c r="Q19" s="48">
        <f t="shared" si="2"/>
        <v>0</v>
      </c>
      <c r="R19" s="7"/>
    </row>
    <row r="20" spans="1:18" ht="15.9" customHeight="1" x14ac:dyDescent="0.35">
      <c r="A20" s="168">
        <v>10</v>
      </c>
      <c r="B20" s="41"/>
      <c r="C20" s="59"/>
      <c r="D20" s="59"/>
      <c r="E20" s="59"/>
      <c r="F20" s="59"/>
      <c r="G20" s="59"/>
      <c r="H20" s="59"/>
      <c r="I20" s="59"/>
      <c r="J20" s="59"/>
      <c r="K20" s="59"/>
      <c r="L20" s="40">
        <v>178</v>
      </c>
      <c r="M20" s="37"/>
      <c r="N20" s="37">
        <f>MAX(B20:K20)-MIN(B20:K20)</f>
        <v>0</v>
      </c>
      <c r="O20" s="33">
        <v>173</v>
      </c>
      <c r="P20" s="34">
        <v>183</v>
      </c>
      <c r="Q20" s="48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0"/>
  <sheetViews>
    <sheetView zoomScale="73" zoomScaleNormal="73" workbookViewId="0">
      <selection activeCell="Q8" sqref="Q8"/>
    </sheetView>
  </sheetViews>
  <sheetFormatPr defaultRowHeight="13.2" x14ac:dyDescent="0.2"/>
  <cols>
    <col min="1" max="1" width="3.77734375" customWidth="1"/>
    <col min="2" max="2" width="9.88671875" customWidth="1"/>
    <col min="3" max="3" width="12" bestFit="1" customWidth="1"/>
    <col min="4" max="4" width="11.44140625" customWidth="1"/>
    <col min="5" max="5" width="10.44140625" customWidth="1"/>
    <col min="6" max="6" width="9.44140625" customWidth="1"/>
    <col min="7" max="7" width="11.21875" customWidth="1"/>
    <col min="8" max="8" width="10.33203125" customWidth="1"/>
    <col min="9" max="9" width="9.44140625" customWidth="1"/>
    <col min="10" max="10" width="9.6640625" customWidth="1"/>
    <col min="11" max="11" width="10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0" t="s">
        <v>8</v>
      </c>
    </row>
    <row r="2" spans="1:19" s="19" customFormat="1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  <c r="R2"/>
      <c r="S2"/>
    </row>
    <row r="3" spans="1:19" s="19" customFormat="1" ht="15.9" customHeight="1" x14ac:dyDescent="0.3">
      <c r="A3" s="168">
        <v>5</v>
      </c>
      <c r="B3" s="169"/>
      <c r="C3" s="169"/>
      <c r="D3" s="169"/>
      <c r="E3" s="169">
        <v>145.19999999999999</v>
      </c>
      <c r="F3" s="170"/>
      <c r="G3" s="169"/>
      <c r="H3" s="169"/>
      <c r="I3" s="169"/>
      <c r="J3" s="169">
        <v>142.6</v>
      </c>
      <c r="K3" s="169"/>
      <c r="L3" s="39">
        <v>143</v>
      </c>
      <c r="M3" s="37">
        <f t="shared" ref="M3" si="0">AVERAGE(B3:K3)</f>
        <v>143.89999999999998</v>
      </c>
      <c r="N3" s="37">
        <f t="shared" ref="N3:N17" si="1">MAX(B3:K3)-MIN(B3:K3)</f>
        <v>2.5999999999999943</v>
      </c>
      <c r="O3" s="17">
        <v>135</v>
      </c>
      <c r="P3" s="18">
        <v>151</v>
      </c>
      <c r="Q3" s="48">
        <f>M3/M3*100</f>
        <v>100</v>
      </c>
    </row>
    <row r="4" spans="1:19" s="19" customFormat="1" ht="15.9" customHeight="1" x14ac:dyDescent="0.3">
      <c r="A4" s="168">
        <v>6</v>
      </c>
      <c r="B4" s="42">
        <v>142.44999999999999</v>
      </c>
      <c r="C4" s="42">
        <v>142.04567901234563</v>
      </c>
      <c r="D4" s="37">
        <v>143.4</v>
      </c>
      <c r="E4" s="37">
        <v>144.53299999999999</v>
      </c>
      <c r="F4" s="42">
        <v>142.27777777777777</v>
      </c>
      <c r="G4" s="42">
        <v>143.30000000000001</v>
      </c>
      <c r="H4" s="42">
        <v>139.977</v>
      </c>
      <c r="I4" s="42">
        <v>142.52000000000001</v>
      </c>
      <c r="J4" s="42">
        <v>142.04567901234563</v>
      </c>
      <c r="K4" s="42">
        <v>143</v>
      </c>
      <c r="L4" s="39">
        <v>143</v>
      </c>
      <c r="M4" s="37">
        <f>AVERAGE(B4:K4)</f>
        <v>142.5549135802469</v>
      </c>
      <c r="N4" s="37">
        <f t="shared" si="1"/>
        <v>4.5559999999999832</v>
      </c>
      <c r="O4" s="17">
        <v>135</v>
      </c>
      <c r="P4" s="18">
        <v>151</v>
      </c>
      <c r="Q4" s="48">
        <f>M4/M$3*100</f>
        <v>99.065263085647629</v>
      </c>
    </row>
    <row r="5" spans="1:19" s="19" customFormat="1" ht="15.9" customHeight="1" x14ac:dyDescent="0.3">
      <c r="A5" s="168">
        <v>7</v>
      </c>
      <c r="B5" s="42">
        <v>143.35</v>
      </c>
      <c r="C5" s="42">
        <v>141.7662921348315</v>
      </c>
      <c r="D5" s="37">
        <v>144.40909090909091</v>
      </c>
      <c r="E5" s="37">
        <v>144.37100000000001</v>
      </c>
      <c r="F5" s="42">
        <v>143.6875</v>
      </c>
      <c r="G5" s="42">
        <v>143.54166666666666</v>
      </c>
      <c r="H5" s="42">
        <v>140.79300000000001</v>
      </c>
      <c r="I5" s="42">
        <v>142.49</v>
      </c>
      <c r="J5" s="42">
        <v>142.47999999999999</v>
      </c>
      <c r="K5" s="42">
        <v>144.4</v>
      </c>
      <c r="L5" s="39">
        <v>143</v>
      </c>
      <c r="M5" s="37">
        <f>AVERAGE(B5:K5)</f>
        <v>143.1288549710589</v>
      </c>
      <c r="N5" s="37">
        <f t="shared" si="1"/>
        <v>3.6160909090909001</v>
      </c>
      <c r="O5" s="17">
        <v>135</v>
      </c>
      <c r="P5" s="18">
        <v>151</v>
      </c>
      <c r="Q5" s="48">
        <f t="shared" ref="Q5:Q17" si="2">M5/M$3*100</f>
        <v>99.464110473286254</v>
      </c>
    </row>
    <row r="6" spans="1:19" s="19" customFormat="1" ht="15.9" customHeight="1" x14ac:dyDescent="0.3">
      <c r="A6" s="168">
        <v>8</v>
      </c>
      <c r="B6" s="42">
        <v>143.9047619047619</v>
      </c>
      <c r="C6" s="42">
        <v>142.23372093023261</v>
      </c>
      <c r="D6" s="37">
        <v>144.55555555555554</v>
      </c>
      <c r="E6" s="37">
        <v>144.53200000000001</v>
      </c>
      <c r="F6" s="42">
        <v>143.25</v>
      </c>
      <c r="G6" s="42">
        <v>143.8346153846154</v>
      </c>
      <c r="H6" s="42">
        <v>140.55199999999999</v>
      </c>
      <c r="I6" s="42">
        <v>142.66999999999999</v>
      </c>
      <c r="J6" s="42">
        <v>140.91999999999999</v>
      </c>
      <c r="K6" s="42">
        <v>144.94999999999999</v>
      </c>
      <c r="L6" s="39">
        <v>143</v>
      </c>
      <c r="M6" s="37">
        <f>AVERAGE(B6:K6)</f>
        <v>143.14026537751656</v>
      </c>
      <c r="N6" s="37">
        <f t="shared" si="1"/>
        <v>4.3979999999999961</v>
      </c>
      <c r="O6" s="17">
        <v>135</v>
      </c>
      <c r="P6" s="18">
        <v>151</v>
      </c>
      <c r="Q6" s="48">
        <f t="shared" si="2"/>
        <v>99.472039873187327</v>
      </c>
    </row>
    <row r="7" spans="1:19" s="19" customFormat="1" ht="15.9" customHeight="1" x14ac:dyDescent="0.3">
      <c r="A7" s="168">
        <v>9</v>
      </c>
      <c r="B7" s="42">
        <v>142.94999999999999</v>
      </c>
      <c r="C7" s="42">
        <v>142.77777777777783</v>
      </c>
      <c r="D7" s="37">
        <v>144.125</v>
      </c>
      <c r="E7" s="37">
        <v>143.97800000000001</v>
      </c>
      <c r="F7" s="42">
        <v>144.1</v>
      </c>
      <c r="G7" s="42">
        <v>143.67894736842101</v>
      </c>
      <c r="H7" s="42">
        <v>140.70500000000001</v>
      </c>
      <c r="I7" s="42">
        <v>142.55000000000001</v>
      </c>
      <c r="J7" s="42">
        <v>139.72</v>
      </c>
      <c r="K7" s="42">
        <v>144.9</v>
      </c>
      <c r="L7" s="39">
        <v>143</v>
      </c>
      <c r="M7" s="37">
        <f>AVERAGE(B7:K7)</f>
        <v>142.94847251461991</v>
      </c>
      <c r="N7" s="37">
        <f t="shared" si="1"/>
        <v>5.1800000000000068</v>
      </c>
      <c r="O7" s="17">
        <v>135</v>
      </c>
      <c r="P7" s="18">
        <v>151</v>
      </c>
      <c r="Q7" s="48">
        <f t="shared" si="2"/>
        <v>99.338757828088902</v>
      </c>
    </row>
    <row r="8" spans="1:19" s="19" customFormat="1" ht="15.9" customHeight="1" x14ac:dyDescent="0.3">
      <c r="A8" s="168">
        <v>10</v>
      </c>
      <c r="B8" s="42">
        <v>142.40909090909091</v>
      </c>
      <c r="C8" s="42">
        <v>142.716304347826</v>
      </c>
      <c r="D8" s="37">
        <v>143.5</v>
      </c>
      <c r="E8" s="37">
        <v>144.69399999999999</v>
      </c>
      <c r="F8" s="42">
        <v>142.86363636363637</v>
      </c>
      <c r="G8" s="42">
        <v>143.00370370370374</v>
      </c>
      <c r="H8" s="42">
        <v>141.10499999999999</v>
      </c>
      <c r="I8" s="42">
        <v>142.44</v>
      </c>
      <c r="J8" s="42">
        <v>139.88999999999999</v>
      </c>
      <c r="K8" s="42">
        <v>144.65</v>
      </c>
      <c r="L8" s="39">
        <v>143</v>
      </c>
      <c r="M8" s="37">
        <f>AVERAGE(B8:K8)</f>
        <v>142.7271735324257</v>
      </c>
      <c r="N8" s="37">
        <f t="shared" si="1"/>
        <v>4.804000000000002</v>
      </c>
      <c r="O8" s="17">
        <v>135</v>
      </c>
      <c r="P8" s="18">
        <v>151</v>
      </c>
      <c r="Q8" s="48">
        <f t="shared" si="2"/>
        <v>99.184971183061649</v>
      </c>
    </row>
    <row r="9" spans="1:19" s="19" customFormat="1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39">
        <v>143</v>
      </c>
      <c r="M9" s="37"/>
      <c r="N9" s="37">
        <f t="shared" si="1"/>
        <v>0</v>
      </c>
      <c r="O9" s="17">
        <v>135</v>
      </c>
      <c r="P9" s="18">
        <v>151</v>
      </c>
      <c r="Q9" s="48">
        <f t="shared" si="2"/>
        <v>0</v>
      </c>
    </row>
    <row r="10" spans="1:19" s="19" customFormat="1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39">
        <v>143</v>
      </c>
      <c r="M10" s="37"/>
      <c r="N10" s="37">
        <f t="shared" si="1"/>
        <v>0</v>
      </c>
      <c r="O10" s="17">
        <v>135</v>
      </c>
      <c r="P10" s="18">
        <v>151</v>
      </c>
      <c r="Q10" s="48">
        <f t="shared" si="2"/>
        <v>0</v>
      </c>
    </row>
    <row r="11" spans="1:19" s="19" customFormat="1" ht="15.9" customHeight="1" x14ac:dyDescent="0.3">
      <c r="A11" s="168">
        <v>1</v>
      </c>
      <c r="B11" s="42"/>
      <c r="C11" s="42"/>
      <c r="D11" s="37"/>
      <c r="E11" s="86"/>
      <c r="F11" s="42"/>
      <c r="G11" s="42"/>
      <c r="H11" s="42"/>
      <c r="I11" s="42"/>
      <c r="J11" s="42"/>
      <c r="K11" s="42"/>
      <c r="L11" s="39">
        <v>143</v>
      </c>
      <c r="M11" s="37"/>
      <c r="N11" s="37">
        <f t="shared" si="1"/>
        <v>0</v>
      </c>
      <c r="O11" s="17">
        <v>135</v>
      </c>
      <c r="P11" s="18">
        <v>151</v>
      </c>
      <c r="Q11" s="48">
        <f t="shared" si="2"/>
        <v>0</v>
      </c>
    </row>
    <row r="12" spans="1:19" s="19" customFormat="1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39">
        <v>143</v>
      </c>
      <c r="M12" s="37"/>
      <c r="N12" s="37">
        <f t="shared" si="1"/>
        <v>0</v>
      </c>
      <c r="O12" s="17">
        <v>135</v>
      </c>
      <c r="P12" s="18">
        <v>151</v>
      </c>
      <c r="Q12" s="48">
        <f t="shared" si="2"/>
        <v>0</v>
      </c>
    </row>
    <row r="13" spans="1:19" s="19" customFormat="1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39">
        <v>143</v>
      </c>
      <c r="M13" s="37"/>
      <c r="N13" s="37">
        <f t="shared" si="1"/>
        <v>0</v>
      </c>
      <c r="O13" s="17">
        <v>135</v>
      </c>
      <c r="P13" s="18">
        <v>151</v>
      </c>
      <c r="Q13" s="48">
        <f t="shared" si="2"/>
        <v>0</v>
      </c>
    </row>
    <row r="14" spans="1:19" s="19" customFormat="1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39">
        <v>143</v>
      </c>
      <c r="M14" s="37"/>
      <c r="N14" s="37">
        <f t="shared" si="1"/>
        <v>0</v>
      </c>
      <c r="O14" s="17">
        <v>135</v>
      </c>
      <c r="P14" s="18">
        <v>151</v>
      </c>
      <c r="Q14" s="48">
        <f t="shared" si="2"/>
        <v>0</v>
      </c>
    </row>
    <row r="15" spans="1:19" s="19" customFormat="1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39">
        <v>143</v>
      </c>
      <c r="M15" s="37"/>
      <c r="N15" s="37">
        <f t="shared" si="1"/>
        <v>0</v>
      </c>
      <c r="O15" s="17">
        <v>135</v>
      </c>
      <c r="P15" s="18">
        <v>151</v>
      </c>
      <c r="Q15" s="48">
        <f t="shared" si="2"/>
        <v>0</v>
      </c>
      <c r="R15" s="26"/>
    </row>
    <row r="16" spans="1:19" s="19" customFormat="1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39">
        <v>143</v>
      </c>
      <c r="M16" s="37"/>
      <c r="N16" s="37">
        <f t="shared" si="1"/>
        <v>0</v>
      </c>
      <c r="O16" s="17">
        <v>135</v>
      </c>
      <c r="P16" s="18">
        <v>151</v>
      </c>
      <c r="Q16" s="48">
        <f t="shared" si="2"/>
        <v>0</v>
      </c>
      <c r="R16" s="26"/>
    </row>
    <row r="17" spans="1:18" s="19" customFormat="1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39">
        <v>143</v>
      </c>
      <c r="M17" s="37"/>
      <c r="N17" s="37">
        <f t="shared" si="1"/>
        <v>0</v>
      </c>
      <c r="O17" s="17">
        <v>135</v>
      </c>
      <c r="P17" s="18">
        <v>151</v>
      </c>
      <c r="Q17" s="48">
        <f t="shared" si="2"/>
        <v>0</v>
      </c>
      <c r="R17" s="26"/>
    </row>
    <row r="18" spans="1:18" s="19" customFormat="1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39">
        <v>143</v>
      </c>
      <c r="M18" s="37"/>
      <c r="N18" s="37">
        <f>MAX(B18:K18)-MIN(B18:K18)</f>
        <v>0</v>
      </c>
      <c r="O18" s="17">
        <v>135</v>
      </c>
      <c r="P18" s="18">
        <v>151</v>
      </c>
      <c r="Q18" s="48">
        <f>M18/M$3*100</f>
        <v>0</v>
      </c>
      <c r="R18" s="26"/>
    </row>
    <row r="19" spans="1:18" s="19" customFormat="1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9">
        <v>143</v>
      </c>
      <c r="M19" s="37"/>
      <c r="N19" s="37">
        <f>MAX(B19:K19)-MIN(B19:K19)</f>
        <v>0</v>
      </c>
      <c r="O19" s="17">
        <v>135</v>
      </c>
      <c r="P19" s="18">
        <v>151</v>
      </c>
      <c r="Q19" s="48">
        <f>M19/M$3*100</f>
        <v>0</v>
      </c>
    </row>
    <row r="20" spans="1:18" s="19" customFormat="1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39">
        <v>143</v>
      </c>
      <c r="M20" s="37"/>
      <c r="N20" s="37">
        <f>MAX(B20:K20)-MIN(B20:K20)</f>
        <v>0</v>
      </c>
      <c r="O20" s="17">
        <v>135</v>
      </c>
      <c r="P20" s="18">
        <v>151</v>
      </c>
      <c r="Q20" s="48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21"/>
  <sheetViews>
    <sheetView zoomScale="80" zoomScaleNormal="80" workbookViewId="0">
      <selection activeCell="Q8" sqref="Q8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6" width="9.44140625" customWidth="1"/>
    <col min="7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0" t="s">
        <v>49</v>
      </c>
    </row>
    <row r="2" spans="1:18" ht="15.9" customHeight="1" x14ac:dyDescent="0.3">
      <c r="A2" s="21" t="s">
        <v>24</v>
      </c>
      <c r="B2" s="70" t="s">
        <v>25</v>
      </c>
      <c r="C2" s="70" t="s">
        <v>26</v>
      </c>
      <c r="D2" s="71" t="s">
        <v>81</v>
      </c>
      <c r="E2" s="69" t="s">
        <v>138</v>
      </c>
      <c r="F2" s="71" t="s">
        <v>82</v>
      </c>
      <c r="G2" s="70" t="s">
        <v>27</v>
      </c>
      <c r="H2" s="72" t="s">
        <v>28</v>
      </c>
      <c r="I2" s="70" t="s">
        <v>97</v>
      </c>
      <c r="J2" s="70" t="s">
        <v>74</v>
      </c>
      <c r="K2" s="73" t="s">
        <v>83</v>
      </c>
      <c r="L2" s="16" t="s">
        <v>1</v>
      </c>
      <c r="M2" s="66" t="s">
        <v>40</v>
      </c>
      <c r="N2" s="74" t="s">
        <v>29</v>
      </c>
      <c r="O2" s="24" t="s">
        <v>30</v>
      </c>
      <c r="P2" s="25" t="s">
        <v>31</v>
      </c>
      <c r="Q2" s="9" t="s">
        <v>150</v>
      </c>
    </row>
    <row r="3" spans="1:18" ht="15.9" customHeight="1" x14ac:dyDescent="0.3">
      <c r="A3" s="168">
        <v>5</v>
      </c>
      <c r="B3" s="169"/>
      <c r="C3" s="169"/>
      <c r="D3" s="169"/>
      <c r="E3" s="169">
        <v>52</v>
      </c>
      <c r="F3" s="170"/>
      <c r="G3" s="169"/>
      <c r="H3" s="169"/>
      <c r="I3" s="169"/>
      <c r="J3" s="169">
        <v>49.5</v>
      </c>
      <c r="K3" s="169"/>
      <c r="L3" s="40">
        <v>51</v>
      </c>
      <c r="M3" s="37">
        <f t="shared" ref="M3" si="0">AVERAGE(B3:K3)</f>
        <v>50.75</v>
      </c>
      <c r="N3" s="37">
        <f t="shared" ref="N3:N17" si="1">MAX(B3:K3)-MIN(B3:K3)</f>
        <v>2.5</v>
      </c>
      <c r="O3" s="27">
        <v>48</v>
      </c>
      <c r="P3" s="27">
        <v>54</v>
      </c>
      <c r="Q3" s="48">
        <f>M3/M3*100</f>
        <v>100</v>
      </c>
    </row>
    <row r="4" spans="1:18" ht="15.9" customHeight="1" x14ac:dyDescent="0.3">
      <c r="A4" s="168">
        <v>6</v>
      </c>
      <c r="B4" s="42">
        <v>50.05</v>
      </c>
      <c r="C4" s="42">
        <v>51.542105263157907</v>
      </c>
      <c r="D4" s="37">
        <v>52.647058823529413</v>
      </c>
      <c r="E4" s="37">
        <v>52.017000000000003</v>
      </c>
      <c r="F4" s="42">
        <v>51.111111111111114</v>
      </c>
      <c r="G4" s="42">
        <v>51.1</v>
      </c>
      <c r="H4" s="42">
        <v>49.521000000000001</v>
      </c>
      <c r="I4" s="42">
        <v>52.65</v>
      </c>
      <c r="J4" s="42">
        <v>51.542105263157907</v>
      </c>
      <c r="K4" s="42">
        <v>52.941176470588232</v>
      </c>
      <c r="L4" s="40">
        <v>51</v>
      </c>
      <c r="M4" s="37">
        <f>AVERAGE(B4:K4)</f>
        <v>51.512155693154455</v>
      </c>
      <c r="N4" s="37">
        <f t="shared" si="1"/>
        <v>3.4201764705882312</v>
      </c>
      <c r="O4" s="27">
        <v>48</v>
      </c>
      <c r="P4" s="27">
        <v>54</v>
      </c>
      <c r="Q4" s="48">
        <f>M4/M$3*100</f>
        <v>101.5017846170531</v>
      </c>
    </row>
    <row r="5" spans="1:18" ht="15.9" customHeight="1" x14ac:dyDescent="0.3">
      <c r="A5" s="168">
        <v>7</v>
      </c>
      <c r="B5" s="42">
        <v>50.55</v>
      </c>
      <c r="C5" s="42">
        <v>50.726190476190474</v>
      </c>
      <c r="D5" s="37">
        <v>52.80952380952381</v>
      </c>
      <c r="E5" s="37">
        <v>51.905999999999999</v>
      </c>
      <c r="F5" s="42">
        <v>51.9375</v>
      </c>
      <c r="G5" s="42">
        <v>50.666666666666657</v>
      </c>
      <c r="H5" s="42">
        <v>50.149000000000001</v>
      </c>
      <c r="I5" s="42">
        <v>52.21</v>
      </c>
      <c r="J5" s="42">
        <v>49.43</v>
      </c>
      <c r="K5" s="42">
        <v>53.55</v>
      </c>
      <c r="L5" s="40">
        <v>51</v>
      </c>
      <c r="M5" s="37">
        <f>AVERAGE(B5:K5)</f>
        <v>51.393488095238091</v>
      </c>
      <c r="N5" s="37">
        <f t="shared" si="1"/>
        <v>4.1199999999999974</v>
      </c>
      <c r="O5" s="27">
        <v>48</v>
      </c>
      <c r="P5" s="27">
        <v>54</v>
      </c>
      <c r="Q5" s="48">
        <f t="shared" ref="Q5:Q17" si="2">M5/M$3*100</f>
        <v>101.26795683790758</v>
      </c>
    </row>
    <row r="6" spans="1:18" ht="15.9" customHeight="1" x14ac:dyDescent="0.3">
      <c r="A6" s="168">
        <v>8</v>
      </c>
      <c r="B6" s="42">
        <v>50.333333333333336</v>
      </c>
      <c r="C6" s="42">
        <v>50.898837209302329</v>
      </c>
      <c r="D6" s="37">
        <v>52.81818181818182</v>
      </c>
      <c r="E6" s="37">
        <v>52.008000000000003</v>
      </c>
      <c r="F6" s="42">
        <v>51.4</v>
      </c>
      <c r="G6" s="42">
        <v>50.623999999999995</v>
      </c>
      <c r="H6" s="42">
        <v>49.805999999999997</v>
      </c>
      <c r="I6" s="42">
        <v>52.11</v>
      </c>
      <c r="J6" s="42">
        <v>49.89</v>
      </c>
      <c r="K6" s="42">
        <v>52.75</v>
      </c>
      <c r="L6" s="40">
        <v>51</v>
      </c>
      <c r="M6" s="37">
        <f>AVERAGE(B6:K6)</f>
        <v>51.263835236081739</v>
      </c>
      <c r="N6" s="37">
        <f t="shared" si="1"/>
        <v>3.0121818181818227</v>
      </c>
      <c r="O6" s="27">
        <v>48</v>
      </c>
      <c r="P6" s="27">
        <v>54</v>
      </c>
      <c r="Q6" s="48">
        <f t="shared" si="2"/>
        <v>101.01248322380638</v>
      </c>
    </row>
    <row r="7" spans="1:18" ht="15.9" customHeight="1" x14ac:dyDescent="0.3">
      <c r="A7" s="168">
        <v>9</v>
      </c>
      <c r="B7" s="42">
        <v>50.05</v>
      </c>
      <c r="C7" s="42">
        <v>51.260000000000012</v>
      </c>
      <c r="D7" s="37">
        <v>52.35</v>
      </c>
      <c r="E7" s="37">
        <v>51.597999999999999</v>
      </c>
      <c r="F7" s="42">
        <v>50.95</v>
      </c>
      <c r="G7" s="42">
        <v>50.484210526315799</v>
      </c>
      <c r="H7" s="42">
        <v>51.186999999999998</v>
      </c>
      <c r="I7" s="42">
        <v>52.29</v>
      </c>
      <c r="J7" s="42">
        <v>49.8</v>
      </c>
      <c r="K7" s="42">
        <v>52.95</v>
      </c>
      <c r="L7" s="40">
        <v>51</v>
      </c>
      <c r="M7" s="37">
        <f>AVERAGE(B7:K7)</f>
        <v>51.291921052631587</v>
      </c>
      <c r="N7" s="37">
        <f t="shared" si="1"/>
        <v>3.1500000000000057</v>
      </c>
      <c r="O7" s="27">
        <v>48</v>
      </c>
      <c r="P7" s="27">
        <v>54</v>
      </c>
      <c r="Q7" s="48">
        <f t="shared" si="2"/>
        <v>101.06782473424943</v>
      </c>
    </row>
    <row r="8" spans="1:18" ht="15.9" customHeight="1" x14ac:dyDescent="0.3">
      <c r="A8" s="168">
        <v>10</v>
      </c>
      <c r="B8" s="42">
        <v>50.5</v>
      </c>
      <c r="C8" s="42">
        <v>50.182608695652164</v>
      </c>
      <c r="D8" s="37">
        <v>52.083333333333336</v>
      </c>
      <c r="E8" s="37">
        <v>51.756</v>
      </c>
      <c r="F8" s="42">
        <v>50.909090909090907</v>
      </c>
      <c r="G8" s="42">
        <v>50.570370370370362</v>
      </c>
      <c r="H8" s="42">
        <v>50.265000000000001</v>
      </c>
      <c r="I8" s="42">
        <v>52.23</v>
      </c>
      <c r="J8" s="42">
        <v>49.81</v>
      </c>
      <c r="K8" s="42">
        <v>52.8</v>
      </c>
      <c r="L8" s="40">
        <v>51</v>
      </c>
      <c r="M8" s="37">
        <f>AVERAGE(B8:K8)</f>
        <v>51.110640330844674</v>
      </c>
      <c r="N8" s="37">
        <f t="shared" si="1"/>
        <v>2.9899999999999949</v>
      </c>
      <c r="O8" s="27">
        <v>48</v>
      </c>
      <c r="P8" s="27">
        <v>54</v>
      </c>
      <c r="Q8" s="48">
        <f t="shared" si="2"/>
        <v>100.71062134156585</v>
      </c>
    </row>
    <row r="9" spans="1:18" ht="15.9" customHeight="1" x14ac:dyDescent="0.3">
      <c r="A9" s="168">
        <v>11</v>
      </c>
      <c r="B9" s="42"/>
      <c r="C9" s="42"/>
      <c r="D9" s="37"/>
      <c r="E9" s="37"/>
      <c r="F9" s="42"/>
      <c r="G9" s="42"/>
      <c r="H9" s="42"/>
      <c r="I9" s="42"/>
      <c r="J9" s="42"/>
      <c r="K9" s="42"/>
      <c r="L9" s="40">
        <v>51</v>
      </c>
      <c r="M9" s="37"/>
      <c r="N9" s="37">
        <f t="shared" si="1"/>
        <v>0</v>
      </c>
      <c r="O9" s="27">
        <v>48</v>
      </c>
      <c r="P9" s="27">
        <v>54</v>
      </c>
      <c r="Q9" s="48">
        <f t="shared" si="2"/>
        <v>0</v>
      </c>
    </row>
    <row r="10" spans="1:18" ht="15.9" customHeight="1" x14ac:dyDescent="0.3">
      <c r="A10" s="168">
        <v>12</v>
      </c>
      <c r="B10" s="42"/>
      <c r="C10" s="42"/>
      <c r="D10" s="37"/>
      <c r="E10" s="37"/>
      <c r="F10" s="42"/>
      <c r="G10" s="42"/>
      <c r="H10" s="42"/>
      <c r="I10" s="42"/>
      <c r="J10" s="42"/>
      <c r="K10" s="42"/>
      <c r="L10" s="40">
        <v>51</v>
      </c>
      <c r="M10" s="37"/>
      <c r="N10" s="37">
        <f t="shared" si="1"/>
        <v>0</v>
      </c>
      <c r="O10" s="27">
        <v>48</v>
      </c>
      <c r="P10" s="27">
        <v>54</v>
      </c>
      <c r="Q10" s="48">
        <f t="shared" si="2"/>
        <v>0</v>
      </c>
    </row>
    <row r="11" spans="1:18" ht="15.9" customHeight="1" x14ac:dyDescent="0.3">
      <c r="A11" s="168">
        <v>1</v>
      </c>
      <c r="B11" s="42"/>
      <c r="C11" s="42"/>
      <c r="D11" s="37"/>
      <c r="E11" s="37"/>
      <c r="F11" s="42"/>
      <c r="G11" s="42"/>
      <c r="H11" s="42"/>
      <c r="I11" s="42"/>
      <c r="J11" s="42"/>
      <c r="K11" s="42"/>
      <c r="L11" s="40">
        <v>51</v>
      </c>
      <c r="M11" s="37"/>
      <c r="N11" s="37">
        <f t="shared" si="1"/>
        <v>0</v>
      </c>
      <c r="O11" s="27">
        <v>48</v>
      </c>
      <c r="P11" s="27">
        <v>54</v>
      </c>
      <c r="Q11" s="48">
        <f t="shared" si="2"/>
        <v>0</v>
      </c>
    </row>
    <row r="12" spans="1:18" ht="15.9" customHeight="1" x14ac:dyDescent="0.3">
      <c r="A12" s="168">
        <v>2</v>
      </c>
      <c r="B12" s="42"/>
      <c r="C12" s="42"/>
      <c r="D12" s="37"/>
      <c r="E12" s="37"/>
      <c r="F12" s="42"/>
      <c r="G12" s="42"/>
      <c r="H12" s="42"/>
      <c r="I12" s="42"/>
      <c r="J12" s="42"/>
      <c r="K12" s="42"/>
      <c r="L12" s="40">
        <v>51</v>
      </c>
      <c r="M12" s="37"/>
      <c r="N12" s="37">
        <f t="shared" si="1"/>
        <v>0</v>
      </c>
      <c r="O12" s="27">
        <v>48</v>
      </c>
      <c r="P12" s="27">
        <v>54</v>
      </c>
      <c r="Q12" s="48">
        <f t="shared" si="2"/>
        <v>0</v>
      </c>
    </row>
    <row r="13" spans="1:18" ht="15.9" customHeight="1" x14ac:dyDescent="0.3">
      <c r="A13" s="168">
        <v>3</v>
      </c>
      <c r="B13" s="42"/>
      <c r="C13" s="42"/>
      <c r="D13" s="37"/>
      <c r="E13" s="37"/>
      <c r="F13" s="42"/>
      <c r="G13" s="42"/>
      <c r="H13" s="42"/>
      <c r="I13" s="42"/>
      <c r="J13" s="42"/>
      <c r="K13" s="42"/>
      <c r="L13" s="40">
        <v>51</v>
      </c>
      <c r="M13" s="37"/>
      <c r="N13" s="37">
        <f t="shared" si="1"/>
        <v>0</v>
      </c>
      <c r="O13" s="27">
        <v>48</v>
      </c>
      <c r="P13" s="27">
        <v>54</v>
      </c>
      <c r="Q13" s="48">
        <f t="shared" si="2"/>
        <v>0</v>
      </c>
    </row>
    <row r="14" spans="1:18" ht="15.9" customHeight="1" x14ac:dyDescent="0.3">
      <c r="A14" s="168">
        <v>4</v>
      </c>
      <c r="B14" s="42"/>
      <c r="C14" s="42"/>
      <c r="D14" s="37"/>
      <c r="E14" s="37"/>
      <c r="F14" s="42"/>
      <c r="G14" s="41"/>
      <c r="H14" s="42"/>
      <c r="I14" s="42"/>
      <c r="J14" s="42"/>
      <c r="K14" s="42"/>
      <c r="L14" s="40">
        <v>51</v>
      </c>
      <c r="M14" s="37"/>
      <c r="N14" s="37">
        <f t="shared" si="1"/>
        <v>0</v>
      </c>
      <c r="O14" s="27">
        <v>48</v>
      </c>
      <c r="P14" s="27">
        <v>54</v>
      </c>
      <c r="Q14" s="48">
        <f t="shared" si="2"/>
        <v>0</v>
      </c>
    </row>
    <row r="15" spans="1:18" ht="15.9" customHeight="1" x14ac:dyDescent="0.3">
      <c r="A15" s="168">
        <v>5</v>
      </c>
      <c r="B15" s="42"/>
      <c r="C15" s="42"/>
      <c r="D15" s="37"/>
      <c r="E15" s="37"/>
      <c r="F15" s="42"/>
      <c r="G15" s="42"/>
      <c r="H15" s="42"/>
      <c r="I15" s="42"/>
      <c r="J15" s="42"/>
      <c r="K15" s="42"/>
      <c r="L15" s="40">
        <v>51</v>
      </c>
      <c r="M15" s="37"/>
      <c r="N15" s="37">
        <f t="shared" si="1"/>
        <v>0</v>
      </c>
      <c r="O15" s="27">
        <v>48</v>
      </c>
      <c r="P15" s="27">
        <v>54</v>
      </c>
      <c r="Q15" s="48">
        <f t="shared" si="2"/>
        <v>0</v>
      </c>
      <c r="R15" s="7"/>
    </row>
    <row r="16" spans="1:18" ht="15.9" customHeight="1" x14ac:dyDescent="0.3">
      <c r="A16" s="168">
        <v>6</v>
      </c>
      <c r="B16" s="42"/>
      <c r="C16" s="42"/>
      <c r="D16" s="37"/>
      <c r="E16" s="37"/>
      <c r="F16" s="42"/>
      <c r="G16" s="42"/>
      <c r="H16" s="42"/>
      <c r="I16" s="42"/>
      <c r="J16" s="42"/>
      <c r="K16" s="42"/>
      <c r="L16" s="40">
        <v>51</v>
      </c>
      <c r="M16" s="37"/>
      <c r="N16" s="37">
        <f t="shared" si="1"/>
        <v>0</v>
      </c>
      <c r="O16" s="27">
        <v>48</v>
      </c>
      <c r="P16" s="27">
        <v>54</v>
      </c>
      <c r="Q16" s="48">
        <f t="shared" si="2"/>
        <v>0</v>
      </c>
      <c r="R16" s="7"/>
    </row>
    <row r="17" spans="1:18" ht="15.9" customHeight="1" x14ac:dyDescent="0.3">
      <c r="A17" s="168">
        <v>7</v>
      </c>
      <c r="B17" s="42"/>
      <c r="C17" s="42"/>
      <c r="D17" s="37"/>
      <c r="E17" s="37"/>
      <c r="F17" s="42"/>
      <c r="G17" s="42"/>
      <c r="H17" s="42"/>
      <c r="I17" s="42"/>
      <c r="J17" s="42"/>
      <c r="K17" s="42"/>
      <c r="L17" s="40">
        <v>51</v>
      </c>
      <c r="M17" s="37"/>
      <c r="N17" s="37">
        <f t="shared" si="1"/>
        <v>0</v>
      </c>
      <c r="O17" s="27">
        <v>48</v>
      </c>
      <c r="P17" s="27">
        <v>54</v>
      </c>
      <c r="Q17" s="48">
        <f t="shared" si="2"/>
        <v>0</v>
      </c>
      <c r="R17" s="7"/>
    </row>
    <row r="18" spans="1:18" ht="15.9" customHeight="1" x14ac:dyDescent="0.3">
      <c r="A18" s="168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0">
        <v>51</v>
      </c>
      <c r="M18" s="37"/>
      <c r="N18" s="37">
        <f>MAX(B18:K18)-MIN(B18:K18)</f>
        <v>0</v>
      </c>
      <c r="O18" s="27">
        <v>48</v>
      </c>
      <c r="P18" s="27">
        <v>54</v>
      </c>
      <c r="Q18" s="48">
        <f>M18/M$3*100</f>
        <v>0</v>
      </c>
      <c r="R18" s="7"/>
    </row>
    <row r="19" spans="1:18" ht="15.9" customHeight="1" x14ac:dyDescent="0.3">
      <c r="A19" s="168">
        <v>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0">
        <v>51</v>
      </c>
      <c r="M19" s="37"/>
      <c r="N19" s="37">
        <f>MAX(B19:K19)-MIN(B19:K19)</f>
        <v>0</v>
      </c>
      <c r="O19" s="27">
        <v>48</v>
      </c>
      <c r="P19" s="27">
        <v>54</v>
      </c>
      <c r="Q19" s="48">
        <f>M19/M$3*100</f>
        <v>0</v>
      </c>
    </row>
    <row r="20" spans="1:18" ht="15.9" customHeight="1" x14ac:dyDescent="0.3">
      <c r="A20" s="168">
        <v>10</v>
      </c>
      <c r="B20" s="41"/>
      <c r="C20" s="39"/>
      <c r="D20" s="39"/>
      <c r="E20" s="39"/>
      <c r="F20" s="39"/>
      <c r="G20" s="39"/>
      <c r="H20" s="39"/>
      <c r="I20" s="39"/>
      <c r="J20" s="39"/>
      <c r="K20" s="39"/>
      <c r="L20" s="40">
        <v>51</v>
      </c>
      <c r="M20" s="37"/>
      <c r="N20" s="37">
        <f>MAX(B20:K20)-MIN(B20:K20)</f>
        <v>0</v>
      </c>
      <c r="O20" s="27">
        <v>48</v>
      </c>
      <c r="P20" s="27">
        <v>54</v>
      </c>
      <c r="Q20" s="48">
        <f>M20/M$3*100</f>
        <v>0</v>
      </c>
    </row>
    <row r="21" spans="1:18" ht="16.2" x14ac:dyDescent="0.3">
      <c r="O21" s="27">
        <v>49</v>
      </c>
      <c r="P21" s="27">
        <v>55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20"/>
  <sheetViews>
    <sheetView zoomScale="73" zoomScaleNormal="73" workbookViewId="0">
      <selection activeCell="Q45" sqref="Q45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5" width="9.33203125" customWidth="1"/>
    <col min="6" max="6" width="9.44140625" customWidth="1"/>
    <col min="7" max="7" width="9.77734375" customWidth="1"/>
    <col min="8" max="8" width="8.6640625" customWidth="1"/>
    <col min="9" max="9" width="9.21875" customWidth="1"/>
    <col min="10" max="10" width="8.88671875" customWidth="1"/>
    <col min="11" max="11" width="8.6640625" customWidth="1"/>
    <col min="12" max="12" width="10.44140625" customWidth="1"/>
    <col min="13" max="13" width="8.77734375" customWidth="1"/>
    <col min="14" max="14" width="7" customWidth="1"/>
    <col min="15" max="15" width="10.44140625" customWidth="1"/>
    <col min="16" max="16" width="8.77734375" customWidth="1"/>
    <col min="17" max="17" width="8.44140625" customWidth="1"/>
    <col min="18" max="21" width="2.6640625" customWidth="1"/>
    <col min="22" max="22" width="10.109375" bestFit="1" customWidth="1"/>
  </cols>
  <sheetData>
    <row r="1" spans="1:24" ht="20.100000000000001" customHeight="1" x14ac:dyDescent="0.45">
      <c r="F1" s="10" t="s">
        <v>35</v>
      </c>
    </row>
    <row r="2" spans="1:24" ht="15.9" customHeight="1" x14ac:dyDescent="0.3">
      <c r="A2" s="21" t="s">
        <v>46</v>
      </c>
      <c r="B2" s="202" t="s">
        <v>25</v>
      </c>
      <c r="C2" s="196" t="s">
        <v>26</v>
      </c>
      <c r="D2" s="203" t="s">
        <v>81</v>
      </c>
      <c r="E2" s="204" t="s">
        <v>138</v>
      </c>
      <c r="F2" s="203" t="s">
        <v>82</v>
      </c>
      <c r="G2" s="196" t="s">
        <v>27</v>
      </c>
      <c r="H2" s="197" t="s">
        <v>28</v>
      </c>
      <c r="I2" s="202" t="s">
        <v>97</v>
      </c>
      <c r="J2" s="196" t="s">
        <v>74</v>
      </c>
      <c r="K2" s="198" t="s">
        <v>83</v>
      </c>
      <c r="L2" s="205" t="s">
        <v>122</v>
      </c>
      <c r="M2" s="206" t="s">
        <v>123</v>
      </c>
      <c r="N2" s="207" t="s">
        <v>29</v>
      </c>
      <c r="O2" s="208" t="s">
        <v>41</v>
      </c>
      <c r="P2" s="200" t="s">
        <v>42</v>
      </c>
      <c r="Q2" s="196" t="s">
        <v>151</v>
      </c>
      <c r="R2" s="79" t="s">
        <v>124</v>
      </c>
      <c r="S2" s="28" t="s">
        <v>125</v>
      </c>
      <c r="T2" s="28" t="s">
        <v>43</v>
      </c>
      <c r="U2" s="28" t="s">
        <v>44</v>
      </c>
      <c r="V2" s="9" t="s">
        <v>150</v>
      </c>
    </row>
    <row r="3" spans="1:24" ht="15.9" customHeight="1" x14ac:dyDescent="0.3">
      <c r="A3" s="168">
        <v>5</v>
      </c>
      <c r="B3" s="174"/>
      <c r="C3" s="192"/>
      <c r="D3" s="174"/>
      <c r="E3" s="174">
        <v>43.6</v>
      </c>
      <c r="F3" s="174"/>
      <c r="G3" s="192"/>
      <c r="H3" s="192"/>
      <c r="I3" s="174"/>
      <c r="J3" s="192">
        <v>51.2</v>
      </c>
      <c r="K3" s="192"/>
      <c r="L3" s="177">
        <v>43</v>
      </c>
      <c r="M3" s="178">
        <f t="shared" ref="M3:M8" si="0">AVERAGE(B3,D3,E3,F3,I3)</f>
        <v>43.6</v>
      </c>
      <c r="N3" s="178">
        <f t="shared" ref="N3:N20" si="1">MAX(B3,D3,E3,F3,I3)-MIN(B3,D3,E3,F3,I3)</f>
        <v>0</v>
      </c>
      <c r="O3" s="201">
        <v>52</v>
      </c>
      <c r="P3" s="199">
        <f t="shared" ref="P3:P8" si="2">AVERAGE(C3,G3,H3,J3,K3)</f>
        <v>51.2</v>
      </c>
      <c r="Q3" s="199">
        <f t="shared" ref="Q3:Q20" si="3">MAX(C3,G3,H3,J3,K3)-MIN(C3,G3,H3,J3,K3)</f>
        <v>0</v>
      </c>
      <c r="R3" s="17">
        <v>40</v>
      </c>
      <c r="S3" s="18">
        <v>46</v>
      </c>
      <c r="T3" s="18">
        <v>49</v>
      </c>
      <c r="U3" s="18">
        <v>55</v>
      </c>
      <c r="V3" s="48">
        <f>P3/P3*100</f>
        <v>100</v>
      </c>
    </row>
    <row r="4" spans="1:24" ht="15.9" customHeight="1" x14ac:dyDescent="0.3">
      <c r="A4" s="168">
        <v>6</v>
      </c>
      <c r="B4" s="186">
        <v>43.035000000000011</v>
      </c>
      <c r="C4" s="193">
        <v>50.628915662650577</v>
      </c>
      <c r="D4" s="178">
        <v>43.60588235294118</v>
      </c>
      <c r="E4" s="178">
        <v>43.292000000000002</v>
      </c>
      <c r="F4" s="186">
        <v>42.388888888888886</v>
      </c>
      <c r="G4" s="193">
        <v>53.6</v>
      </c>
      <c r="H4" s="193">
        <v>51.076000000000001</v>
      </c>
      <c r="I4" s="186">
        <v>43.81</v>
      </c>
      <c r="J4" s="193">
        <v>50.628915662650577</v>
      </c>
      <c r="K4" s="193">
        <v>50.555555555555557</v>
      </c>
      <c r="L4" s="177">
        <v>43</v>
      </c>
      <c r="M4" s="178">
        <f t="shared" si="0"/>
        <v>43.226354248366015</v>
      </c>
      <c r="N4" s="178">
        <f t="shared" si="1"/>
        <v>1.4211111111111165</v>
      </c>
      <c r="O4" s="201">
        <v>52</v>
      </c>
      <c r="P4" s="199">
        <f t="shared" si="2"/>
        <v>51.297877376171343</v>
      </c>
      <c r="Q4" s="199">
        <f t="shared" si="3"/>
        <v>3.0444444444444443</v>
      </c>
      <c r="R4" s="17">
        <v>40</v>
      </c>
      <c r="S4" s="18">
        <v>46</v>
      </c>
      <c r="T4" s="18">
        <v>49</v>
      </c>
      <c r="U4" s="18">
        <v>55</v>
      </c>
      <c r="V4" s="48">
        <f>P4/P$3*100</f>
        <v>100.19116675033463</v>
      </c>
    </row>
    <row r="5" spans="1:24" ht="15.9" customHeight="1" x14ac:dyDescent="0.3">
      <c r="A5" s="168">
        <v>7</v>
      </c>
      <c r="B5" s="186">
        <v>43.019999999999989</v>
      </c>
      <c r="C5" s="193">
        <v>50.601020408163265</v>
      </c>
      <c r="D5" s="178">
        <v>43.142105263157895</v>
      </c>
      <c r="E5" s="178">
        <v>43.44</v>
      </c>
      <c r="F5" s="186">
        <v>42.9375</v>
      </c>
      <c r="G5" s="193">
        <v>52.352499999999999</v>
      </c>
      <c r="H5" s="193">
        <v>51.234000000000002</v>
      </c>
      <c r="I5" s="186">
        <v>43.21</v>
      </c>
      <c r="J5" s="193">
        <v>50.91</v>
      </c>
      <c r="K5" s="193">
        <v>50.89473684210526</v>
      </c>
      <c r="L5" s="177">
        <v>43</v>
      </c>
      <c r="M5" s="178">
        <f t="shared" si="0"/>
        <v>43.149921052631576</v>
      </c>
      <c r="N5" s="178">
        <f t="shared" si="1"/>
        <v>0.50249999999999773</v>
      </c>
      <c r="O5" s="201">
        <v>52</v>
      </c>
      <c r="P5" s="199">
        <f t="shared" si="2"/>
        <v>51.198451450053703</v>
      </c>
      <c r="Q5" s="199">
        <f t="shared" si="3"/>
        <v>1.7514795918367341</v>
      </c>
      <c r="R5" s="17">
        <v>40</v>
      </c>
      <c r="S5" s="18">
        <v>46</v>
      </c>
      <c r="T5" s="18">
        <v>49</v>
      </c>
      <c r="U5" s="18">
        <v>55</v>
      </c>
      <c r="V5" s="48">
        <f>P5/P$3*100</f>
        <v>99.996975488386127</v>
      </c>
    </row>
    <row r="6" spans="1:24" ht="15.9" customHeight="1" x14ac:dyDescent="0.3">
      <c r="A6" s="168">
        <v>8</v>
      </c>
      <c r="B6" s="186">
        <v>43.038095238095252</v>
      </c>
      <c r="C6" s="193">
        <v>50.729213483146083</v>
      </c>
      <c r="D6" s="178">
        <v>43.788235294117648</v>
      </c>
      <c r="E6" s="178">
        <v>43.697000000000003</v>
      </c>
      <c r="F6" s="186">
        <v>42.9</v>
      </c>
      <c r="G6" s="193">
        <v>52.142307692307696</v>
      </c>
      <c r="H6" s="193">
        <v>51.944000000000003</v>
      </c>
      <c r="I6" s="186">
        <v>43.31</v>
      </c>
      <c r="J6" s="193">
        <v>50.73</v>
      </c>
      <c r="K6" s="193">
        <v>51.4</v>
      </c>
      <c r="L6" s="177">
        <v>43</v>
      </c>
      <c r="M6" s="178">
        <f t="shared" si="0"/>
        <v>43.346666106442584</v>
      </c>
      <c r="N6" s="178">
        <f t="shared" si="1"/>
        <v>0.88823529411764923</v>
      </c>
      <c r="O6" s="201">
        <v>52</v>
      </c>
      <c r="P6" s="199">
        <f t="shared" si="2"/>
        <v>51.389104235090755</v>
      </c>
      <c r="Q6" s="199">
        <f t="shared" si="3"/>
        <v>1.4130942091616134</v>
      </c>
      <c r="R6" s="17">
        <v>40</v>
      </c>
      <c r="S6" s="18">
        <v>46</v>
      </c>
      <c r="T6" s="18">
        <v>49</v>
      </c>
      <c r="U6" s="18">
        <v>55</v>
      </c>
      <c r="V6" s="48">
        <f t="shared" ref="V6:V20" si="4">P6/P$3*100</f>
        <v>100.36934420916161</v>
      </c>
    </row>
    <row r="7" spans="1:24" ht="15.9" customHeight="1" x14ac:dyDescent="0.3">
      <c r="A7" s="168">
        <v>9</v>
      </c>
      <c r="B7" s="186">
        <v>43.065000000000005</v>
      </c>
      <c r="C7" s="193">
        <v>50.75411764705882</v>
      </c>
      <c r="D7" s="178">
        <v>43.55</v>
      </c>
      <c r="E7" s="178">
        <v>43.649000000000001</v>
      </c>
      <c r="F7" s="186">
        <v>43</v>
      </c>
      <c r="G7" s="193">
        <v>52.235789473684214</v>
      </c>
      <c r="H7" s="193">
        <v>52.256</v>
      </c>
      <c r="I7" s="186">
        <v>43.02</v>
      </c>
      <c r="J7" s="193">
        <v>50.35</v>
      </c>
      <c r="K7" s="193">
        <v>51.3</v>
      </c>
      <c r="L7" s="177">
        <v>43</v>
      </c>
      <c r="M7" s="178">
        <f t="shared" si="0"/>
        <v>43.256800000000005</v>
      </c>
      <c r="N7" s="178">
        <f t="shared" si="1"/>
        <v>0.64900000000000091</v>
      </c>
      <c r="O7" s="201">
        <v>52</v>
      </c>
      <c r="P7" s="199">
        <f t="shared" si="2"/>
        <v>51.379181424148598</v>
      </c>
      <c r="Q7" s="199">
        <f t="shared" si="3"/>
        <v>1.9059999999999988</v>
      </c>
      <c r="R7" s="17">
        <v>40</v>
      </c>
      <c r="S7" s="18">
        <v>46</v>
      </c>
      <c r="T7" s="18">
        <v>49</v>
      </c>
      <c r="U7" s="18">
        <v>55</v>
      </c>
      <c r="V7" s="48">
        <f t="shared" si="4"/>
        <v>100.34996371904022</v>
      </c>
    </row>
    <row r="8" spans="1:24" ht="15.9" customHeight="1" x14ac:dyDescent="0.3">
      <c r="A8" s="168">
        <v>10</v>
      </c>
      <c r="B8" s="186">
        <v>42.922727272727265</v>
      </c>
      <c r="C8" s="193">
        <v>50.717171717171723</v>
      </c>
      <c r="D8" s="178">
        <v>43.476190476190474</v>
      </c>
      <c r="E8" s="178">
        <v>43.496000000000002</v>
      </c>
      <c r="F8" s="186">
        <v>42.545454545454547</v>
      </c>
      <c r="G8" s="193">
        <v>51.207142857142863</v>
      </c>
      <c r="H8" s="193">
        <v>52.430999999999997</v>
      </c>
      <c r="I8" s="186">
        <v>42.61</v>
      </c>
      <c r="J8" s="193">
        <v>50.34</v>
      </c>
      <c r="K8" s="193">
        <v>51.4</v>
      </c>
      <c r="L8" s="177">
        <v>43</v>
      </c>
      <c r="M8" s="178">
        <f t="shared" si="0"/>
        <v>43.010074458874463</v>
      </c>
      <c r="N8" s="178">
        <f t="shared" si="1"/>
        <v>0.95054545454545547</v>
      </c>
      <c r="O8" s="201">
        <v>52</v>
      </c>
      <c r="P8" s="199">
        <f t="shared" si="2"/>
        <v>51.219062914862924</v>
      </c>
      <c r="Q8" s="199">
        <f>MAX(C8,G8,H8,J8,K8)-MIN(C8,G8,H8,J8,K8)</f>
        <v>2.090999999999994</v>
      </c>
      <c r="R8" s="17">
        <v>40</v>
      </c>
      <c r="S8" s="18">
        <v>46</v>
      </c>
      <c r="T8" s="18">
        <v>49</v>
      </c>
      <c r="U8" s="18">
        <v>55</v>
      </c>
      <c r="V8" s="48">
        <f t="shared" si="4"/>
        <v>100.03723225559165</v>
      </c>
    </row>
    <row r="9" spans="1:24" ht="15.9" customHeight="1" x14ac:dyDescent="0.3">
      <c r="A9" s="168">
        <v>11</v>
      </c>
      <c r="B9" s="186"/>
      <c r="C9" s="193"/>
      <c r="D9" s="178"/>
      <c r="E9" s="178"/>
      <c r="F9" s="186"/>
      <c r="G9" s="193"/>
      <c r="H9" s="193"/>
      <c r="I9" s="186"/>
      <c r="J9" s="193"/>
      <c r="K9" s="193"/>
      <c r="L9" s="177">
        <v>43</v>
      </c>
      <c r="M9" s="178"/>
      <c r="N9" s="178">
        <f t="shared" si="1"/>
        <v>0</v>
      </c>
      <c r="O9" s="201">
        <v>52</v>
      </c>
      <c r="P9" s="199"/>
      <c r="Q9" s="199">
        <f t="shared" si="3"/>
        <v>0</v>
      </c>
      <c r="R9" s="17">
        <v>40</v>
      </c>
      <c r="S9" s="18">
        <v>46</v>
      </c>
      <c r="T9" s="18">
        <v>49</v>
      </c>
      <c r="U9" s="18">
        <v>55</v>
      </c>
      <c r="V9" s="48">
        <f t="shared" si="4"/>
        <v>0</v>
      </c>
    </row>
    <row r="10" spans="1:24" ht="15.9" customHeight="1" x14ac:dyDescent="0.3">
      <c r="A10" s="168">
        <v>12</v>
      </c>
      <c r="B10" s="186"/>
      <c r="C10" s="193"/>
      <c r="D10" s="178"/>
      <c r="E10" s="178"/>
      <c r="F10" s="186"/>
      <c r="G10" s="193"/>
      <c r="H10" s="193"/>
      <c r="I10" s="186"/>
      <c r="J10" s="193"/>
      <c r="K10" s="193"/>
      <c r="L10" s="177">
        <v>43</v>
      </c>
      <c r="M10" s="178"/>
      <c r="N10" s="178">
        <f t="shared" si="1"/>
        <v>0</v>
      </c>
      <c r="O10" s="201">
        <v>52</v>
      </c>
      <c r="P10" s="199"/>
      <c r="Q10" s="199">
        <f t="shared" si="3"/>
        <v>0</v>
      </c>
      <c r="R10" s="17">
        <v>40</v>
      </c>
      <c r="S10" s="18">
        <v>46</v>
      </c>
      <c r="T10" s="18">
        <v>49</v>
      </c>
      <c r="U10" s="18">
        <v>55</v>
      </c>
      <c r="V10" s="48">
        <f t="shared" si="4"/>
        <v>0</v>
      </c>
    </row>
    <row r="11" spans="1:24" ht="15.9" customHeight="1" x14ac:dyDescent="0.3">
      <c r="A11" s="168">
        <v>1</v>
      </c>
      <c r="B11" s="186"/>
      <c r="C11" s="193"/>
      <c r="D11" s="178"/>
      <c r="E11" s="178"/>
      <c r="F11" s="186"/>
      <c r="G11" s="193"/>
      <c r="H11" s="193"/>
      <c r="I11" s="186"/>
      <c r="J11" s="193"/>
      <c r="K11" s="193"/>
      <c r="L11" s="177">
        <v>43</v>
      </c>
      <c r="M11" s="178"/>
      <c r="N11" s="178">
        <f t="shared" si="1"/>
        <v>0</v>
      </c>
      <c r="O11" s="201">
        <v>52</v>
      </c>
      <c r="P11" s="199"/>
      <c r="Q11" s="199">
        <f t="shared" si="3"/>
        <v>0</v>
      </c>
      <c r="R11" s="17">
        <v>40</v>
      </c>
      <c r="S11" s="18">
        <v>46</v>
      </c>
      <c r="T11" s="18">
        <v>49</v>
      </c>
      <c r="U11" s="18">
        <v>55</v>
      </c>
      <c r="V11" s="48">
        <f t="shared" si="4"/>
        <v>0</v>
      </c>
    </row>
    <row r="12" spans="1:24" ht="15.9" customHeight="1" x14ac:dyDescent="0.3">
      <c r="A12" s="168">
        <v>2</v>
      </c>
      <c r="B12" s="186"/>
      <c r="C12" s="193"/>
      <c r="D12" s="178"/>
      <c r="E12" s="178"/>
      <c r="F12" s="186"/>
      <c r="G12" s="193"/>
      <c r="H12" s="193"/>
      <c r="I12" s="186"/>
      <c r="J12" s="193"/>
      <c r="K12" s="193"/>
      <c r="L12" s="177">
        <v>43</v>
      </c>
      <c r="M12" s="178"/>
      <c r="N12" s="178">
        <f t="shared" si="1"/>
        <v>0</v>
      </c>
      <c r="O12" s="201">
        <v>52</v>
      </c>
      <c r="P12" s="199"/>
      <c r="Q12" s="199">
        <f t="shared" si="3"/>
        <v>0</v>
      </c>
      <c r="R12" s="17">
        <v>40</v>
      </c>
      <c r="S12" s="18">
        <v>46</v>
      </c>
      <c r="T12" s="18">
        <v>49</v>
      </c>
      <c r="U12" s="18">
        <v>55</v>
      </c>
      <c r="V12" s="48">
        <f t="shared" si="4"/>
        <v>0</v>
      </c>
    </row>
    <row r="13" spans="1:24" ht="15.9" customHeight="1" x14ac:dyDescent="0.3">
      <c r="A13" s="168">
        <v>3</v>
      </c>
      <c r="B13" s="186"/>
      <c r="C13" s="193"/>
      <c r="D13" s="178"/>
      <c r="E13" s="178"/>
      <c r="F13" s="186"/>
      <c r="G13" s="193"/>
      <c r="H13" s="193"/>
      <c r="I13" s="186"/>
      <c r="J13" s="193"/>
      <c r="K13" s="193"/>
      <c r="L13" s="177">
        <v>43</v>
      </c>
      <c r="M13" s="178"/>
      <c r="N13" s="178">
        <f t="shared" si="1"/>
        <v>0</v>
      </c>
      <c r="O13" s="201">
        <v>52</v>
      </c>
      <c r="P13" s="199"/>
      <c r="Q13" s="199">
        <f t="shared" si="3"/>
        <v>0</v>
      </c>
      <c r="R13" s="17">
        <v>40</v>
      </c>
      <c r="S13" s="18">
        <v>46</v>
      </c>
      <c r="T13" s="18">
        <v>49</v>
      </c>
      <c r="U13" s="18">
        <v>55</v>
      </c>
      <c r="V13" s="48">
        <f t="shared" si="4"/>
        <v>0</v>
      </c>
    </row>
    <row r="14" spans="1:24" ht="15.9" customHeight="1" x14ac:dyDescent="0.3">
      <c r="A14" s="168">
        <v>4</v>
      </c>
      <c r="B14" s="186"/>
      <c r="C14" s="193"/>
      <c r="D14" s="178"/>
      <c r="E14" s="178"/>
      <c r="F14" s="186"/>
      <c r="G14" s="194"/>
      <c r="H14" s="193"/>
      <c r="I14" s="186"/>
      <c r="J14" s="193"/>
      <c r="K14" s="193"/>
      <c r="L14" s="177">
        <v>43</v>
      </c>
      <c r="M14" s="178"/>
      <c r="N14" s="178">
        <f t="shared" si="1"/>
        <v>0</v>
      </c>
      <c r="O14" s="201">
        <v>52</v>
      </c>
      <c r="P14" s="199"/>
      <c r="Q14" s="199">
        <f t="shared" si="3"/>
        <v>0</v>
      </c>
      <c r="R14" s="17">
        <v>40</v>
      </c>
      <c r="S14" s="18">
        <v>46</v>
      </c>
      <c r="T14" s="18">
        <v>49</v>
      </c>
      <c r="U14" s="18">
        <v>55</v>
      </c>
      <c r="V14" s="48">
        <f t="shared" si="4"/>
        <v>0</v>
      </c>
    </row>
    <row r="15" spans="1:24" ht="15.9" customHeight="1" x14ac:dyDescent="0.3">
      <c r="A15" s="168">
        <v>5</v>
      </c>
      <c r="B15" s="186"/>
      <c r="C15" s="193"/>
      <c r="D15" s="178"/>
      <c r="E15" s="178"/>
      <c r="F15" s="186"/>
      <c r="G15" s="193"/>
      <c r="H15" s="193"/>
      <c r="I15" s="186"/>
      <c r="J15" s="193"/>
      <c r="K15" s="193"/>
      <c r="L15" s="177">
        <v>43</v>
      </c>
      <c r="M15" s="178"/>
      <c r="N15" s="178">
        <f t="shared" si="1"/>
        <v>0</v>
      </c>
      <c r="O15" s="201">
        <v>52</v>
      </c>
      <c r="P15" s="199"/>
      <c r="Q15" s="199">
        <f t="shared" si="3"/>
        <v>0</v>
      </c>
      <c r="R15" s="17">
        <v>40</v>
      </c>
      <c r="S15" s="18">
        <v>46</v>
      </c>
      <c r="T15" s="18">
        <v>49</v>
      </c>
      <c r="U15" s="18">
        <v>55</v>
      </c>
      <c r="V15" s="48">
        <f t="shared" si="4"/>
        <v>0</v>
      </c>
      <c r="W15" s="7"/>
      <c r="X15" s="7"/>
    </row>
    <row r="16" spans="1:24" ht="15.9" customHeight="1" x14ac:dyDescent="0.3">
      <c r="A16" s="168">
        <v>6</v>
      </c>
      <c r="B16" s="186"/>
      <c r="C16" s="193"/>
      <c r="D16" s="178"/>
      <c r="E16" s="178"/>
      <c r="F16" s="186"/>
      <c r="G16" s="193"/>
      <c r="H16" s="193"/>
      <c r="I16" s="186"/>
      <c r="J16" s="193"/>
      <c r="K16" s="193"/>
      <c r="L16" s="177">
        <v>43</v>
      </c>
      <c r="M16" s="178"/>
      <c r="N16" s="178">
        <f t="shared" si="1"/>
        <v>0</v>
      </c>
      <c r="O16" s="201">
        <v>52</v>
      </c>
      <c r="P16" s="199"/>
      <c r="Q16" s="199">
        <f t="shared" si="3"/>
        <v>0</v>
      </c>
      <c r="R16" s="17">
        <v>40</v>
      </c>
      <c r="S16" s="18">
        <v>46</v>
      </c>
      <c r="T16" s="18">
        <v>49</v>
      </c>
      <c r="U16" s="18">
        <v>55</v>
      </c>
      <c r="V16" s="48">
        <f t="shared" si="4"/>
        <v>0</v>
      </c>
      <c r="W16" s="7"/>
      <c r="X16" s="7"/>
    </row>
    <row r="17" spans="1:24" ht="15.9" customHeight="1" x14ac:dyDescent="0.3">
      <c r="A17" s="168">
        <v>7</v>
      </c>
      <c r="B17" s="186"/>
      <c r="C17" s="193"/>
      <c r="D17" s="178"/>
      <c r="E17" s="178"/>
      <c r="F17" s="186"/>
      <c r="G17" s="193"/>
      <c r="H17" s="193"/>
      <c r="I17" s="186"/>
      <c r="J17" s="193"/>
      <c r="K17" s="193"/>
      <c r="L17" s="177">
        <v>43</v>
      </c>
      <c r="M17" s="178"/>
      <c r="N17" s="178">
        <f t="shared" si="1"/>
        <v>0</v>
      </c>
      <c r="O17" s="201">
        <v>52</v>
      </c>
      <c r="P17" s="199"/>
      <c r="Q17" s="199">
        <f t="shared" si="3"/>
        <v>0</v>
      </c>
      <c r="R17" s="17">
        <v>40</v>
      </c>
      <c r="S17" s="18">
        <v>46</v>
      </c>
      <c r="T17" s="18">
        <v>49</v>
      </c>
      <c r="U17" s="18">
        <v>55</v>
      </c>
      <c r="V17" s="48">
        <f t="shared" si="4"/>
        <v>0</v>
      </c>
      <c r="W17" s="7"/>
      <c r="X17" s="7"/>
    </row>
    <row r="18" spans="1:24" ht="15.9" customHeight="1" x14ac:dyDescent="0.3">
      <c r="A18" s="168">
        <v>8</v>
      </c>
      <c r="B18" s="187"/>
      <c r="C18" s="194"/>
      <c r="D18" s="187"/>
      <c r="E18" s="187"/>
      <c r="F18" s="187"/>
      <c r="G18" s="194"/>
      <c r="H18" s="194"/>
      <c r="I18" s="187"/>
      <c r="J18" s="194"/>
      <c r="K18" s="194"/>
      <c r="L18" s="177">
        <v>43</v>
      </c>
      <c r="M18" s="178"/>
      <c r="N18" s="178">
        <f t="shared" si="1"/>
        <v>0</v>
      </c>
      <c r="O18" s="201">
        <v>52</v>
      </c>
      <c r="P18" s="199"/>
      <c r="Q18" s="199">
        <f t="shared" si="3"/>
        <v>0</v>
      </c>
      <c r="R18" s="17">
        <v>40</v>
      </c>
      <c r="S18" s="18">
        <v>46</v>
      </c>
      <c r="T18" s="18">
        <v>49</v>
      </c>
      <c r="U18" s="18">
        <v>55</v>
      </c>
      <c r="V18" s="48">
        <f t="shared" si="4"/>
        <v>0</v>
      </c>
    </row>
    <row r="19" spans="1:24" ht="15.9" customHeight="1" x14ac:dyDescent="0.3">
      <c r="A19" s="168">
        <v>9</v>
      </c>
      <c r="B19" s="187"/>
      <c r="C19" s="194"/>
      <c r="D19" s="187"/>
      <c r="E19" s="187"/>
      <c r="F19" s="187"/>
      <c r="G19" s="194"/>
      <c r="H19" s="194"/>
      <c r="I19" s="187"/>
      <c r="J19" s="194"/>
      <c r="K19" s="194"/>
      <c r="L19" s="177">
        <v>43</v>
      </c>
      <c r="M19" s="178"/>
      <c r="N19" s="178">
        <f t="shared" si="1"/>
        <v>0</v>
      </c>
      <c r="O19" s="201">
        <v>52</v>
      </c>
      <c r="P19" s="199"/>
      <c r="Q19" s="199">
        <f t="shared" si="3"/>
        <v>0</v>
      </c>
      <c r="R19" s="17">
        <v>40</v>
      </c>
      <c r="S19" s="18">
        <v>46</v>
      </c>
      <c r="T19" s="18">
        <v>49</v>
      </c>
      <c r="U19" s="18">
        <v>55</v>
      </c>
      <c r="V19" s="48">
        <f t="shared" si="4"/>
        <v>0</v>
      </c>
    </row>
    <row r="20" spans="1:24" ht="15.9" customHeight="1" x14ac:dyDescent="0.3">
      <c r="A20" s="168">
        <v>10</v>
      </c>
      <c r="B20" s="187"/>
      <c r="C20" s="195"/>
      <c r="D20" s="188"/>
      <c r="E20" s="188"/>
      <c r="F20" s="188"/>
      <c r="G20" s="195"/>
      <c r="H20" s="195"/>
      <c r="I20" s="188"/>
      <c r="J20" s="195"/>
      <c r="K20" s="195"/>
      <c r="L20" s="177">
        <v>43</v>
      </c>
      <c r="M20" s="178"/>
      <c r="N20" s="178">
        <f t="shared" si="1"/>
        <v>0</v>
      </c>
      <c r="O20" s="201">
        <v>52</v>
      </c>
      <c r="P20" s="199"/>
      <c r="Q20" s="199">
        <f t="shared" si="3"/>
        <v>0</v>
      </c>
      <c r="R20" s="17">
        <v>40</v>
      </c>
      <c r="S20" s="18">
        <v>46</v>
      </c>
      <c r="T20" s="18">
        <v>49</v>
      </c>
      <c r="U20" s="18">
        <v>55</v>
      </c>
      <c r="V20" s="48">
        <f t="shared" si="4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'Purple Bottle認証値'!Print_Area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2023-05-05T09:22:27Z</dcterms:created>
  <dcterms:modified xsi:type="dcterms:W3CDTF">2024-11-07T05:55:31Z</dcterms:modified>
</cp:coreProperties>
</file>