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drawings/drawing17.xml" ContentType="application/vnd.openxmlformats-officedocument.drawingml.chartshapes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4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5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6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7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20.xml" ContentType="application/vnd.openxmlformats-officedocument.drawingml.chart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1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2.xml" ContentType="application/vnd.openxmlformats-officedocument.drawingml.chart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3.xml" ContentType="application/vnd.openxmlformats-officedocument.drawingml.chart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4.xml" ContentType="application/vnd.openxmlformats-officedocument.drawingml.chart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5.xml" ContentType="application/vnd.openxmlformats-officedocument.drawingml.chart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6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7.xml" ContentType="application/vnd.openxmlformats-officedocument.drawingml.chart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28.xml" ContentType="application/vnd.openxmlformats-officedocument.drawingml.chart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29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30.xml" ContentType="application/vnd.openxmlformats-officedocument.drawingml.chart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1.xml" ContentType="application/vnd.openxmlformats-officedocument.drawingml.chart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32.xml" ContentType="application/vnd.openxmlformats-officedocument.drawingml.chart+xml"/>
  <Override PartName="/xl/drawings/drawing62.xml" ContentType="application/vnd.openxmlformats-officedocument.drawingml.chartshapes+xml"/>
  <Override PartName="/xl/charts/chart33.xml" ContentType="application/vnd.openxmlformats-officedocument.drawingml.chart+xml"/>
  <Override PartName="/xl/drawings/drawing63.xml" ContentType="application/vnd.openxmlformats-officedocument.drawingml.chartshapes+xml"/>
  <Override PartName="/xl/drawings/drawing64.xml" ContentType="application/vnd.openxmlformats-officedocument.drawing+xml"/>
  <Override PartName="/xl/charts/chart34.xml" ContentType="application/vnd.openxmlformats-officedocument.drawingml.chart+xml"/>
  <Override PartName="/xl/drawings/drawing6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codeName="ThisWorkbook"/>
  <xr:revisionPtr revIDLastSave="0" documentId="13_ncr:1_{6E8C0571-5569-4AB0-A007-C68413F23589}" xr6:coauthVersionLast="47" xr6:coauthVersionMax="47" xr10:uidLastSave="{00000000-0000-0000-0000-000000000000}"/>
  <bookViews>
    <workbookView xWindow="-108" yWindow="-108" windowWidth="23256" windowHeight="13176" tabRatio="604" firstSheet="20" activeTab="29" xr2:uid="{00000000-000D-0000-FFFF-FFFF00000000}"/>
  </bookViews>
  <sheets>
    <sheet name="Purple Bottle認証値" sheetId="199" r:id="rId1"/>
    <sheet name="Na" sheetId="200" r:id="rId2"/>
    <sheet name="K" sheetId="201" r:id="rId3"/>
    <sheet name="CL" sheetId="202" r:id="rId4"/>
    <sheet name="Ca" sheetId="203" r:id="rId5"/>
    <sheet name="GLU" sheetId="204" r:id="rId6"/>
    <sheet name="TCH" sheetId="205" r:id="rId7"/>
    <sheet name="TG" sheetId="206" r:id="rId8"/>
    <sheet name="HDL" sheetId="207" r:id="rId9"/>
    <sheet name="TP" sheetId="209" r:id="rId10"/>
    <sheet name="ALB" sheetId="210" r:id="rId11"/>
    <sheet name="TBIL" sheetId="208" r:id="rId12"/>
    <sheet name="CRP" sheetId="211" r:id="rId13"/>
    <sheet name="UA" sheetId="212" r:id="rId14"/>
    <sheet name="BUN" sheetId="213" r:id="rId15"/>
    <sheet name="CRE" sheetId="214" r:id="rId16"/>
    <sheet name="AST" sheetId="215" r:id="rId17"/>
    <sheet name="ALT" sheetId="216" r:id="rId18"/>
    <sheet name="rGT" sheetId="217" r:id="rId19"/>
    <sheet name="ALP" sheetId="218" r:id="rId20"/>
    <sheet name="LD" sheetId="219" r:id="rId21"/>
    <sheet name="CPK" sheetId="220" r:id="rId22"/>
    <sheet name="AMY" sheetId="221" r:id="rId23"/>
    <sheet name="CHE" sheetId="222" r:id="rId24"/>
    <sheet name="Fe" sheetId="223" r:id="rId25"/>
    <sheet name="Mg" sheetId="224" r:id="rId26"/>
    <sheet name="IP" sheetId="225" r:id="rId27"/>
    <sheet name="IgG" sheetId="226" r:id="rId28"/>
    <sheet name="IgA" sheetId="227" r:id="rId29"/>
    <sheet name="IgM" sheetId="228" r:id="rId30"/>
    <sheet name="LDL" sheetId="229" r:id="rId31"/>
    <sheet name="2024.5月を100％とした時の活性変化率" sheetId="198" r:id="rId32"/>
    <sheet name="Module1" sheetId="32" state="veryHidden" r:id="rId33"/>
  </sheets>
  <definedNames>
    <definedName name="HTML_CodePage" hidden="1">932</definedName>
    <definedName name="HTML_Control" localSheetId="3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9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7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6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3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3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5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Description" hidden="1">""</definedName>
    <definedName name="HTML_Email" hidden="1">""</definedName>
    <definedName name="HTML_Header" hidden="1">""</definedName>
    <definedName name="HTML_LastUpdate" hidden="1">"00/08/11"</definedName>
    <definedName name="HTML_LineAfter" hidden="1">FALSE</definedName>
    <definedName name="HTML_LineBefore" hidden="1">FALSE</definedName>
    <definedName name="HTML_Name" hidden="1">"検査値統一化委員会"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"C:\windows\ﾃﾞｽｸﾄｯﾌﾟ\基幹病院月間推移.htm"</definedName>
    <definedName name="HTML_Title" hidden="1">"基幹病院月間推移　Ｘ"</definedName>
    <definedName name="_xlnm.Print_Area" localSheetId="0">'Purple Bottle認証値'!$A$1:$H$38</definedName>
    <definedName name="ｓｓ" localSheetId="16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ｓｓ" localSheetId="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ｓｓ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228" l="1"/>
  <c r="P12" i="229" l="1"/>
  <c r="P12" i="207"/>
  <c r="P12" i="202"/>
  <c r="M12" i="201"/>
  <c r="M12" i="202"/>
  <c r="M12" i="203"/>
  <c r="M12" i="204"/>
  <c r="M12" i="205"/>
  <c r="M12" i="206"/>
  <c r="M12" i="207"/>
  <c r="M12" i="209"/>
  <c r="M12" i="210"/>
  <c r="M12" i="208"/>
  <c r="M12" i="211"/>
  <c r="M12" i="212"/>
  <c r="M12" i="213"/>
  <c r="M12" i="214"/>
  <c r="M12" i="215"/>
  <c r="M12" i="216"/>
  <c r="M12" i="217"/>
  <c r="M12" i="218"/>
  <c r="M12" i="219"/>
  <c r="M12" i="220"/>
  <c r="M12" i="221"/>
  <c r="M12" i="222"/>
  <c r="M12" i="223"/>
  <c r="M12" i="224"/>
  <c r="M12" i="225"/>
  <c r="M12" i="226"/>
  <c r="M12" i="227"/>
  <c r="M12" i="229"/>
  <c r="M12" i="200"/>
  <c r="M11" i="202" l="1"/>
  <c r="M11" i="201"/>
  <c r="M11" i="200"/>
  <c r="P11" i="207"/>
  <c r="N11" i="207"/>
  <c r="P11" i="229"/>
  <c r="P11" i="202"/>
  <c r="M11" i="218"/>
  <c r="M11" i="219"/>
  <c r="M11" i="220"/>
  <c r="M11" i="221"/>
  <c r="M11" i="222"/>
  <c r="M11" i="223"/>
  <c r="M11" i="224"/>
  <c r="M11" i="225"/>
  <c r="M11" i="226"/>
  <c r="M11" i="227"/>
  <c r="M11" i="228"/>
  <c r="M11" i="229"/>
  <c r="M11" i="217"/>
  <c r="M11" i="203"/>
  <c r="M11" i="204"/>
  <c r="M11" i="205"/>
  <c r="M11" i="206"/>
  <c r="M11" i="207"/>
  <c r="M11" i="209"/>
  <c r="M11" i="210"/>
  <c r="M11" i="208"/>
  <c r="M11" i="211"/>
  <c r="M11" i="212"/>
  <c r="M11" i="213"/>
  <c r="M11" i="214"/>
  <c r="M11" i="215"/>
  <c r="M11" i="216"/>
  <c r="P10" i="207" l="1"/>
  <c r="P10" i="202"/>
  <c r="P10" i="229"/>
  <c r="M10" i="218"/>
  <c r="M10" i="219"/>
  <c r="M10" i="220"/>
  <c r="M10" i="221"/>
  <c r="M10" i="222"/>
  <c r="M10" i="223"/>
  <c r="M10" i="224"/>
  <c r="M10" i="225"/>
  <c r="M10" i="226"/>
  <c r="M10" i="227"/>
  <c r="M10" i="228"/>
  <c r="M10" i="229"/>
  <c r="M10" i="217"/>
  <c r="M10" i="201"/>
  <c r="M10" i="202"/>
  <c r="M10" i="203"/>
  <c r="M10" i="204"/>
  <c r="M10" i="205"/>
  <c r="M10" i="206"/>
  <c r="M10" i="207"/>
  <c r="M10" i="209"/>
  <c r="M10" i="210"/>
  <c r="M10" i="208"/>
  <c r="M10" i="211"/>
  <c r="M10" i="212"/>
  <c r="M10" i="213"/>
  <c r="M10" i="214"/>
  <c r="M10" i="215"/>
  <c r="M10" i="216"/>
  <c r="M10" i="200"/>
  <c r="Q9" i="229" l="1"/>
  <c r="P9" i="229"/>
  <c r="N9" i="229"/>
  <c r="M9" i="229"/>
  <c r="Q9" i="207"/>
  <c r="P9" i="207"/>
  <c r="N9" i="207"/>
  <c r="M9" i="207"/>
  <c r="Q9" i="202"/>
  <c r="P9" i="202"/>
  <c r="N9" i="202"/>
  <c r="M9" i="202"/>
  <c r="M9" i="219"/>
  <c r="M9" i="220"/>
  <c r="M9" i="221"/>
  <c r="M9" i="222"/>
  <c r="M9" i="223"/>
  <c r="M9" i="224"/>
  <c r="M9" i="225"/>
  <c r="M9" i="226"/>
  <c r="M9" i="227"/>
  <c r="M9" i="228"/>
  <c r="M9" i="218"/>
  <c r="M9" i="201"/>
  <c r="M9" i="203"/>
  <c r="M9" i="204"/>
  <c r="M9" i="205"/>
  <c r="M9" i="206"/>
  <c r="M9" i="209"/>
  <c r="M9" i="210"/>
  <c r="M9" i="208"/>
  <c r="M9" i="211"/>
  <c r="M9" i="212"/>
  <c r="M9" i="213"/>
  <c r="M9" i="214"/>
  <c r="M9" i="215"/>
  <c r="M9" i="216"/>
  <c r="M9" i="217"/>
  <c r="M9" i="200"/>
  <c r="M8" i="200" l="1"/>
  <c r="Q8" i="229"/>
  <c r="P8" i="229"/>
  <c r="N8" i="229"/>
  <c r="M8" i="229"/>
  <c r="Q8" i="202"/>
  <c r="P8" i="202"/>
  <c r="M8" i="202"/>
  <c r="M8" i="210"/>
  <c r="M8" i="208"/>
  <c r="M8" i="211"/>
  <c r="M8" i="212"/>
  <c r="M8" i="213"/>
  <c r="M8" i="214"/>
  <c r="M8" i="215"/>
  <c r="M8" i="216"/>
  <c r="M8" i="217"/>
  <c r="M8" i="218"/>
  <c r="M8" i="219"/>
  <c r="M8" i="220"/>
  <c r="M8" i="221"/>
  <c r="M8" i="222"/>
  <c r="M8" i="223"/>
  <c r="M8" i="224"/>
  <c r="M8" i="225"/>
  <c r="M8" i="226"/>
  <c r="M8" i="227"/>
  <c r="M8" i="228"/>
  <c r="M8" i="209"/>
  <c r="Q8" i="207"/>
  <c r="P8" i="207"/>
  <c r="M8" i="207"/>
  <c r="M8" i="203"/>
  <c r="M8" i="204"/>
  <c r="M8" i="205"/>
  <c r="M8" i="206"/>
  <c r="M8" i="201"/>
  <c r="P7" i="229" l="1"/>
  <c r="P7" i="207"/>
  <c r="P7" i="202"/>
  <c r="M7" i="218"/>
  <c r="M7" i="219"/>
  <c r="M7" i="220"/>
  <c r="M7" i="221"/>
  <c r="M7" i="222"/>
  <c r="M7" i="223"/>
  <c r="M7" i="224"/>
  <c r="M7" i="225"/>
  <c r="M7" i="226"/>
  <c r="M7" i="227"/>
  <c r="M7" i="228"/>
  <c r="M7" i="229"/>
  <c r="M7" i="217"/>
  <c r="M7" i="201"/>
  <c r="M7" i="202"/>
  <c r="M7" i="203"/>
  <c r="M7" i="204"/>
  <c r="M7" i="205"/>
  <c r="M7" i="206"/>
  <c r="M7" i="207"/>
  <c r="M7" i="209"/>
  <c r="M7" i="210"/>
  <c r="M7" i="208"/>
  <c r="M7" i="211"/>
  <c r="M7" i="212"/>
  <c r="M7" i="213"/>
  <c r="M7" i="214"/>
  <c r="M7" i="215"/>
  <c r="M7" i="216"/>
  <c r="M7" i="200"/>
  <c r="N6" i="200" l="1"/>
  <c r="Q6" i="229"/>
  <c r="Q5" i="229"/>
  <c r="P6" i="229"/>
  <c r="P5" i="229"/>
  <c r="M6" i="229"/>
  <c r="M5" i="229"/>
  <c r="M6" i="222"/>
  <c r="M6" i="223"/>
  <c r="M6" i="224"/>
  <c r="M6" i="225"/>
  <c r="M6" i="226"/>
  <c r="M6" i="227"/>
  <c r="M6" i="228"/>
  <c r="M6" i="221"/>
  <c r="Q6" i="202"/>
  <c r="P4" i="202"/>
  <c r="N4" i="202"/>
  <c r="M4" i="202"/>
  <c r="P5" i="202"/>
  <c r="M5" i="202"/>
  <c r="M6" i="202"/>
  <c r="P6" i="202"/>
  <c r="M6" i="210"/>
  <c r="M6" i="208"/>
  <c r="M6" i="211"/>
  <c r="M6" i="212"/>
  <c r="M6" i="213"/>
  <c r="M6" i="214"/>
  <c r="M6" i="215"/>
  <c r="M6" i="216"/>
  <c r="M6" i="217"/>
  <c r="M6" i="218"/>
  <c r="M6" i="219"/>
  <c r="M6" i="220"/>
  <c r="M6" i="209"/>
  <c r="P6" i="207"/>
  <c r="M6" i="207"/>
  <c r="M6" i="203"/>
  <c r="M6" i="204"/>
  <c r="M6" i="205"/>
  <c r="M6" i="206"/>
  <c r="M6" i="201"/>
  <c r="M6" i="200"/>
  <c r="Q20" i="207" l="1"/>
  <c r="Q19" i="207"/>
  <c r="Q18" i="207"/>
  <c r="Q17" i="207"/>
  <c r="Q16" i="207"/>
  <c r="Q15" i="207"/>
  <c r="Q14" i="207"/>
  <c r="Q13" i="207"/>
  <c r="Q12" i="207"/>
  <c r="Q11" i="207"/>
  <c r="Q10" i="207"/>
  <c r="Q7" i="207"/>
  <c r="Q6" i="207"/>
  <c r="N20" i="207"/>
  <c r="N19" i="207"/>
  <c r="N18" i="207"/>
  <c r="N17" i="207"/>
  <c r="N16" i="207"/>
  <c r="N15" i="207"/>
  <c r="N14" i="207"/>
  <c r="N13" i="207"/>
  <c r="N12" i="207"/>
  <c r="N10" i="207"/>
  <c r="N8" i="207"/>
  <c r="N7" i="207"/>
  <c r="N6" i="207"/>
  <c r="Q20" i="229"/>
  <c r="Q19" i="229"/>
  <c r="Q18" i="229"/>
  <c r="Q17" i="229"/>
  <c r="Q16" i="229"/>
  <c r="Q15" i="229"/>
  <c r="Q14" i="229"/>
  <c r="Q13" i="229"/>
  <c r="Q12" i="229"/>
  <c r="Q11" i="229"/>
  <c r="Q10" i="229"/>
  <c r="Q7" i="229"/>
  <c r="N7" i="229"/>
  <c r="N10" i="229"/>
  <c r="N11" i="229"/>
  <c r="N12" i="229"/>
  <c r="N13" i="229"/>
  <c r="N14" i="229"/>
  <c r="N15" i="229"/>
  <c r="N16" i="229"/>
  <c r="N17" i="229"/>
  <c r="N18" i="229"/>
  <c r="N19" i="229"/>
  <c r="N20" i="229"/>
  <c r="N6" i="229"/>
  <c r="Q4" i="229"/>
  <c r="M3" i="229"/>
  <c r="M4" i="229"/>
  <c r="Q5" i="207"/>
  <c r="N5" i="207"/>
  <c r="N5" i="229" l="1"/>
  <c r="M5" i="222" l="1"/>
  <c r="M5" i="223"/>
  <c r="M5" i="224"/>
  <c r="M5" i="225"/>
  <c r="M5" i="226"/>
  <c r="M5" i="227"/>
  <c r="M5" i="228"/>
  <c r="M5" i="221"/>
  <c r="M5" i="210"/>
  <c r="M5" i="208"/>
  <c r="M5" i="211"/>
  <c r="M5" i="212"/>
  <c r="M5" i="213"/>
  <c r="M5" i="214"/>
  <c r="M5" i="215"/>
  <c r="M5" i="216"/>
  <c r="M5" i="217"/>
  <c r="M5" i="218"/>
  <c r="M5" i="219"/>
  <c r="M5" i="220"/>
  <c r="M5" i="209"/>
  <c r="P5" i="207"/>
  <c r="M5" i="207"/>
  <c r="M5" i="204"/>
  <c r="M5" i="205"/>
  <c r="M5" i="206"/>
  <c r="M5" i="203"/>
  <c r="M5" i="201"/>
  <c r="M5" i="200"/>
  <c r="P4" i="229" l="1"/>
  <c r="N4" i="229"/>
  <c r="M4" i="209" l="1"/>
  <c r="M4" i="210"/>
  <c r="M4" i="211"/>
  <c r="M4" i="212"/>
  <c r="M4" i="213"/>
  <c r="M4" i="215"/>
  <c r="M4" i="216"/>
  <c r="M4" i="217"/>
  <c r="M4" i="218"/>
  <c r="M4" i="219"/>
  <c r="M4" i="220"/>
  <c r="M4" i="221"/>
  <c r="M4" i="222"/>
  <c r="M4" i="223"/>
  <c r="M4" i="224"/>
  <c r="M4" i="225"/>
  <c r="M4" i="226"/>
  <c r="M4" i="227"/>
  <c r="M4" i="228"/>
  <c r="M4" i="208"/>
  <c r="P4" i="207" l="1"/>
  <c r="Q4" i="207"/>
  <c r="P3" i="207"/>
  <c r="V8" i="207" s="1"/>
  <c r="M4" i="207"/>
  <c r="N4" i="207"/>
  <c r="M4" i="206"/>
  <c r="M4" i="205"/>
  <c r="M4" i="204"/>
  <c r="M3" i="204"/>
  <c r="Q8" i="204" s="1"/>
  <c r="F7" i="198"/>
  <c r="I7" i="198"/>
  <c r="M4" i="203" l="1"/>
  <c r="M3" i="203"/>
  <c r="Q8" i="203" s="1"/>
  <c r="Q7" i="202"/>
  <c r="Q10" i="202"/>
  <c r="Q11" i="202"/>
  <c r="Q12" i="202"/>
  <c r="Q13" i="202"/>
  <c r="Q14" i="202"/>
  <c r="Q15" i="202"/>
  <c r="Q16" i="202"/>
  <c r="Q17" i="202"/>
  <c r="Q18" i="202"/>
  <c r="Q19" i="202"/>
  <c r="Q20" i="202"/>
  <c r="Q5" i="202"/>
  <c r="N5" i="202"/>
  <c r="N6" i="202"/>
  <c r="N7" i="202"/>
  <c r="N8" i="202"/>
  <c r="N10" i="202"/>
  <c r="N11" i="202"/>
  <c r="N12" i="202"/>
  <c r="N13" i="202"/>
  <c r="N14" i="202"/>
  <c r="N15" i="202"/>
  <c r="N16" i="202"/>
  <c r="N17" i="202"/>
  <c r="N18" i="202"/>
  <c r="N19" i="202"/>
  <c r="N20" i="202"/>
  <c r="Q4" i="202"/>
  <c r="M4" i="200"/>
  <c r="M4" i="201"/>
  <c r="M4" i="214"/>
  <c r="E7" i="198"/>
  <c r="Q3" i="229" l="1"/>
  <c r="P3" i="229"/>
  <c r="N3" i="229"/>
  <c r="N20" i="228"/>
  <c r="N19" i="228"/>
  <c r="N18" i="228"/>
  <c r="N17" i="228"/>
  <c r="N16" i="228"/>
  <c r="N15" i="228"/>
  <c r="N14" i="228"/>
  <c r="N13" i="228"/>
  <c r="N12" i="228"/>
  <c r="N11" i="228"/>
  <c r="N10" i="228"/>
  <c r="N9" i="228"/>
  <c r="N8" i="228"/>
  <c r="N7" i="228"/>
  <c r="N6" i="228"/>
  <c r="N5" i="228"/>
  <c r="N4" i="228"/>
  <c r="N3" i="228"/>
  <c r="M3" i="228"/>
  <c r="N20" i="227"/>
  <c r="N19" i="227"/>
  <c r="N18" i="227"/>
  <c r="N17" i="227"/>
  <c r="N16" i="227"/>
  <c r="N15" i="227"/>
  <c r="N14" i="227"/>
  <c r="N13" i="227"/>
  <c r="N12" i="227"/>
  <c r="N11" i="227"/>
  <c r="N10" i="227"/>
  <c r="N9" i="227"/>
  <c r="N8" i="227"/>
  <c r="N7" i="227"/>
  <c r="N6" i="227"/>
  <c r="N5" i="227"/>
  <c r="N4" i="227"/>
  <c r="N3" i="227"/>
  <c r="M3" i="227"/>
  <c r="N20" i="226"/>
  <c r="N19" i="226"/>
  <c r="N18" i="226"/>
  <c r="N17" i="226"/>
  <c r="N16" i="226"/>
  <c r="N15" i="226"/>
  <c r="N14" i="226"/>
  <c r="N13" i="226"/>
  <c r="N12" i="226"/>
  <c r="N11" i="226"/>
  <c r="N10" i="226"/>
  <c r="N9" i="226"/>
  <c r="N8" i="226"/>
  <c r="N7" i="226"/>
  <c r="N6" i="226"/>
  <c r="N5" i="226"/>
  <c r="N4" i="226"/>
  <c r="N3" i="226"/>
  <c r="M3" i="226"/>
  <c r="N20" i="225"/>
  <c r="N19" i="225"/>
  <c r="N18" i="225"/>
  <c r="N17" i="225"/>
  <c r="N16" i="225"/>
  <c r="N15" i="225"/>
  <c r="N14" i="225"/>
  <c r="N13" i="225"/>
  <c r="N12" i="225"/>
  <c r="N11" i="225"/>
  <c r="N10" i="225"/>
  <c r="N9" i="225"/>
  <c r="N8" i="225"/>
  <c r="N7" i="225"/>
  <c r="N6" i="225"/>
  <c r="N5" i="225"/>
  <c r="N4" i="225"/>
  <c r="N3" i="225"/>
  <c r="M3" i="225"/>
  <c r="N20" i="224"/>
  <c r="N19" i="224"/>
  <c r="N18" i="224"/>
  <c r="N17" i="224"/>
  <c r="N16" i="224"/>
  <c r="N15" i="224"/>
  <c r="N14" i="224"/>
  <c r="N13" i="224"/>
  <c r="N12" i="224"/>
  <c r="N11" i="224"/>
  <c r="N10" i="224"/>
  <c r="N9" i="224"/>
  <c r="N8" i="224"/>
  <c r="N7" i="224"/>
  <c r="N6" i="224"/>
  <c r="N5" i="224"/>
  <c r="N4" i="224"/>
  <c r="N3" i="224"/>
  <c r="M3" i="224"/>
  <c r="N20" i="223"/>
  <c r="N19" i="223"/>
  <c r="N18" i="223"/>
  <c r="N17" i="223"/>
  <c r="N16" i="223"/>
  <c r="N15" i="223"/>
  <c r="N14" i="223"/>
  <c r="N13" i="223"/>
  <c r="N12" i="223"/>
  <c r="N11" i="223"/>
  <c r="N10" i="223"/>
  <c r="N9" i="223"/>
  <c r="N8" i="223"/>
  <c r="N7" i="223"/>
  <c r="N6" i="223"/>
  <c r="N5" i="223"/>
  <c r="N4" i="223"/>
  <c r="N3" i="223"/>
  <c r="M3" i="223"/>
  <c r="N20" i="222"/>
  <c r="N19" i="222"/>
  <c r="N18" i="222"/>
  <c r="N17" i="222"/>
  <c r="N16" i="222"/>
  <c r="N15" i="222"/>
  <c r="N14" i="222"/>
  <c r="N13" i="222"/>
  <c r="N12" i="222"/>
  <c r="N11" i="222"/>
  <c r="N10" i="222"/>
  <c r="N9" i="222"/>
  <c r="N8" i="222"/>
  <c r="N7" i="222"/>
  <c r="N6" i="222"/>
  <c r="N5" i="222"/>
  <c r="N4" i="222"/>
  <c r="N3" i="222"/>
  <c r="M3" i="222"/>
  <c r="N20" i="221"/>
  <c r="N19" i="221"/>
  <c r="N18" i="221"/>
  <c r="N17" i="221"/>
  <c r="N16" i="221"/>
  <c r="N15" i="221"/>
  <c r="N14" i="221"/>
  <c r="N13" i="221"/>
  <c r="N12" i="221"/>
  <c r="N11" i="221"/>
  <c r="N10" i="221"/>
  <c r="N9" i="221"/>
  <c r="N8" i="221"/>
  <c r="N7" i="221"/>
  <c r="N6" i="221"/>
  <c r="N5" i="221"/>
  <c r="N4" i="221"/>
  <c r="N3" i="221"/>
  <c r="M3" i="221"/>
  <c r="N20" i="220"/>
  <c r="N19" i="220"/>
  <c r="N18" i="220"/>
  <c r="N17" i="220"/>
  <c r="N16" i="220"/>
  <c r="N15" i="220"/>
  <c r="N14" i="220"/>
  <c r="N13" i="220"/>
  <c r="N12" i="220"/>
  <c r="N11" i="220"/>
  <c r="N10" i="220"/>
  <c r="N9" i="220"/>
  <c r="N8" i="220"/>
  <c r="N7" i="220"/>
  <c r="N6" i="220"/>
  <c r="N5" i="220"/>
  <c r="N4" i="220"/>
  <c r="N3" i="220"/>
  <c r="M3" i="220"/>
  <c r="N20" i="219"/>
  <c r="N19" i="219"/>
  <c r="N18" i="219"/>
  <c r="N17" i="219"/>
  <c r="N16" i="219"/>
  <c r="N15" i="219"/>
  <c r="N14" i="219"/>
  <c r="N13" i="219"/>
  <c r="N12" i="219"/>
  <c r="N11" i="219"/>
  <c r="N10" i="219"/>
  <c r="N9" i="219"/>
  <c r="N8" i="219"/>
  <c r="N7" i="219"/>
  <c r="N6" i="219"/>
  <c r="N5" i="219"/>
  <c r="N4" i="219"/>
  <c r="N3" i="219"/>
  <c r="M3" i="219"/>
  <c r="N20" i="218"/>
  <c r="N19" i="218"/>
  <c r="N18" i="218"/>
  <c r="N17" i="218"/>
  <c r="N16" i="218"/>
  <c r="N15" i="218"/>
  <c r="N14" i="218"/>
  <c r="N13" i="218"/>
  <c r="N12" i="218"/>
  <c r="N11" i="218"/>
  <c r="N10" i="218"/>
  <c r="N9" i="218"/>
  <c r="N8" i="218"/>
  <c r="N7" i="218"/>
  <c r="N6" i="218"/>
  <c r="N5" i="218"/>
  <c r="N4" i="218"/>
  <c r="N3" i="218"/>
  <c r="M3" i="218"/>
  <c r="N20" i="217"/>
  <c r="N19" i="217"/>
  <c r="N18" i="217"/>
  <c r="N17" i="217"/>
  <c r="N16" i="217"/>
  <c r="N15" i="217"/>
  <c r="N14" i="217"/>
  <c r="N13" i="217"/>
  <c r="N12" i="217"/>
  <c r="N11" i="217"/>
  <c r="N10" i="217"/>
  <c r="N9" i="217"/>
  <c r="N8" i="217"/>
  <c r="N7" i="217"/>
  <c r="N6" i="217"/>
  <c r="N5" i="217"/>
  <c r="N4" i="217"/>
  <c r="N3" i="217"/>
  <c r="M3" i="217"/>
  <c r="N20" i="216"/>
  <c r="N19" i="216"/>
  <c r="N18" i="216"/>
  <c r="N17" i="216"/>
  <c r="N16" i="216"/>
  <c r="N15" i="216"/>
  <c r="N14" i="216"/>
  <c r="N13" i="216"/>
  <c r="N12" i="216"/>
  <c r="N11" i="216"/>
  <c r="N10" i="216"/>
  <c r="N9" i="216"/>
  <c r="N8" i="216"/>
  <c r="N7" i="216"/>
  <c r="N6" i="216"/>
  <c r="N5" i="216"/>
  <c r="N4" i="216"/>
  <c r="N3" i="216"/>
  <c r="M3" i="216"/>
  <c r="N20" i="215"/>
  <c r="N19" i="215"/>
  <c r="N18" i="215"/>
  <c r="N17" i="215"/>
  <c r="N16" i="215"/>
  <c r="N15" i="215"/>
  <c r="N14" i="215"/>
  <c r="N13" i="215"/>
  <c r="N12" i="215"/>
  <c r="N11" i="215"/>
  <c r="N10" i="215"/>
  <c r="N9" i="215"/>
  <c r="N8" i="215"/>
  <c r="N7" i="215"/>
  <c r="N6" i="215"/>
  <c r="N5" i="215"/>
  <c r="N4" i="215"/>
  <c r="N3" i="215"/>
  <c r="M3" i="215"/>
  <c r="N20" i="214"/>
  <c r="N19" i="214"/>
  <c r="N18" i="214"/>
  <c r="N17" i="214"/>
  <c r="N16" i="214"/>
  <c r="N15" i="214"/>
  <c r="N14" i="214"/>
  <c r="N13" i="214"/>
  <c r="N12" i="214"/>
  <c r="N11" i="214"/>
  <c r="N10" i="214"/>
  <c r="N9" i="214"/>
  <c r="N8" i="214"/>
  <c r="N7" i="214"/>
  <c r="N6" i="214"/>
  <c r="N5" i="214"/>
  <c r="N4" i="214"/>
  <c r="N3" i="214"/>
  <c r="M3" i="214"/>
  <c r="N20" i="213"/>
  <c r="N19" i="213"/>
  <c r="N18" i="213"/>
  <c r="N17" i="213"/>
  <c r="N16" i="213"/>
  <c r="N15" i="213"/>
  <c r="N14" i="213"/>
  <c r="N13" i="213"/>
  <c r="N12" i="213"/>
  <c r="N11" i="213"/>
  <c r="N10" i="213"/>
  <c r="N9" i="213"/>
  <c r="N8" i="213"/>
  <c r="N7" i="213"/>
  <c r="N6" i="213"/>
  <c r="N5" i="213"/>
  <c r="N4" i="213"/>
  <c r="N3" i="213"/>
  <c r="M3" i="213"/>
  <c r="N20" i="212"/>
  <c r="N19" i="212"/>
  <c r="N18" i="212"/>
  <c r="N17" i="212"/>
  <c r="N16" i="212"/>
  <c r="N15" i="212"/>
  <c r="N14" i="212"/>
  <c r="N13" i="212"/>
  <c r="N12" i="212"/>
  <c r="N11" i="212"/>
  <c r="N10" i="212"/>
  <c r="N9" i="212"/>
  <c r="N8" i="212"/>
  <c r="N7" i="212"/>
  <c r="N6" i="212"/>
  <c r="N5" i="212"/>
  <c r="N4" i="212"/>
  <c r="N3" i="212"/>
  <c r="M3" i="212"/>
  <c r="N20" i="211"/>
  <c r="N19" i="211"/>
  <c r="N18" i="211"/>
  <c r="N17" i="211"/>
  <c r="N16" i="211"/>
  <c r="N15" i="211"/>
  <c r="N14" i="211"/>
  <c r="N13" i="211"/>
  <c r="N12" i="211"/>
  <c r="N11" i="211"/>
  <c r="N10" i="211"/>
  <c r="N9" i="211"/>
  <c r="N8" i="211"/>
  <c r="N7" i="211"/>
  <c r="N6" i="211"/>
  <c r="N5" i="211"/>
  <c r="N4" i="211"/>
  <c r="N3" i="211"/>
  <c r="M3" i="211"/>
  <c r="N20" i="210"/>
  <c r="N19" i="210"/>
  <c r="N18" i="210"/>
  <c r="N17" i="210"/>
  <c r="N16" i="210"/>
  <c r="N15" i="210"/>
  <c r="N14" i="210"/>
  <c r="N13" i="210"/>
  <c r="N12" i="210"/>
  <c r="N11" i="210"/>
  <c r="N10" i="210"/>
  <c r="N9" i="210"/>
  <c r="N8" i="210"/>
  <c r="N7" i="210"/>
  <c r="N6" i="210"/>
  <c r="N5" i="210"/>
  <c r="N4" i="210"/>
  <c r="N3" i="210"/>
  <c r="M3" i="210"/>
  <c r="N20" i="209"/>
  <c r="N19" i="209"/>
  <c r="N18" i="209"/>
  <c r="N17" i="209"/>
  <c r="N16" i="209"/>
  <c r="N15" i="209"/>
  <c r="N14" i="209"/>
  <c r="N13" i="209"/>
  <c r="N12" i="209"/>
  <c r="N11" i="209"/>
  <c r="N10" i="209"/>
  <c r="N9" i="209"/>
  <c r="N8" i="209"/>
  <c r="N7" i="209"/>
  <c r="N6" i="209"/>
  <c r="N5" i="209"/>
  <c r="N4" i="209"/>
  <c r="N3" i="209"/>
  <c r="M3" i="209"/>
  <c r="N20" i="208"/>
  <c r="N19" i="208"/>
  <c r="N18" i="208"/>
  <c r="N17" i="208"/>
  <c r="N16" i="208"/>
  <c r="N15" i="208"/>
  <c r="N14" i="208"/>
  <c r="N13" i="208"/>
  <c r="N12" i="208"/>
  <c r="N11" i="208"/>
  <c r="N10" i="208"/>
  <c r="N9" i="208"/>
  <c r="N8" i="208"/>
  <c r="N7" i="208"/>
  <c r="N6" i="208"/>
  <c r="N5" i="208"/>
  <c r="N4" i="208"/>
  <c r="N3" i="208"/>
  <c r="M3" i="208"/>
  <c r="Q3" i="207"/>
  <c r="V15" i="207"/>
  <c r="N3" i="207"/>
  <c r="M3" i="207"/>
  <c r="N20" i="206"/>
  <c r="N19" i="206"/>
  <c r="N18" i="206"/>
  <c r="N17" i="206"/>
  <c r="N16" i="206"/>
  <c r="N15" i="206"/>
  <c r="N14" i="206"/>
  <c r="N13" i="206"/>
  <c r="N12" i="206"/>
  <c r="N11" i="206"/>
  <c r="N10" i="206"/>
  <c r="N9" i="206"/>
  <c r="N8" i="206"/>
  <c r="N7" i="206"/>
  <c r="N6" i="206"/>
  <c r="N5" i="206"/>
  <c r="N4" i="206"/>
  <c r="N3" i="206"/>
  <c r="M3" i="206"/>
  <c r="N20" i="205"/>
  <c r="N19" i="205"/>
  <c r="N18" i="205"/>
  <c r="N17" i="205"/>
  <c r="N16" i="205"/>
  <c r="N15" i="205"/>
  <c r="N14" i="205"/>
  <c r="N13" i="205"/>
  <c r="N12" i="205"/>
  <c r="N11" i="205"/>
  <c r="N10" i="205"/>
  <c r="N9" i="205"/>
  <c r="N8" i="205"/>
  <c r="N7" i="205"/>
  <c r="N6" i="205"/>
  <c r="N5" i="205"/>
  <c r="N4" i="205"/>
  <c r="N3" i="205"/>
  <c r="M3" i="205"/>
  <c r="N20" i="204"/>
  <c r="N19" i="204"/>
  <c r="N18" i="204"/>
  <c r="N17" i="204"/>
  <c r="N16" i="204"/>
  <c r="N15" i="204"/>
  <c r="N14" i="204"/>
  <c r="N13" i="204"/>
  <c r="N12" i="204"/>
  <c r="N11" i="204"/>
  <c r="N10" i="204"/>
  <c r="N9" i="204"/>
  <c r="N8" i="204"/>
  <c r="N7" i="204"/>
  <c r="N6" i="204"/>
  <c r="N5" i="204"/>
  <c r="N4" i="204"/>
  <c r="N3" i="204"/>
  <c r="Q17" i="204"/>
  <c r="N20" i="203"/>
  <c r="N19" i="203"/>
  <c r="N18" i="203"/>
  <c r="N17" i="203"/>
  <c r="N16" i="203"/>
  <c r="N15" i="203"/>
  <c r="N14" i="203"/>
  <c r="N13" i="203"/>
  <c r="N12" i="203"/>
  <c r="N11" i="203"/>
  <c r="N10" i="203"/>
  <c r="N9" i="203"/>
  <c r="N8" i="203"/>
  <c r="N7" i="203"/>
  <c r="N6" i="203"/>
  <c r="N5" i="203"/>
  <c r="N4" i="203"/>
  <c r="N3" i="203"/>
  <c r="Q20" i="203"/>
  <c r="Q3" i="202"/>
  <c r="P3" i="202"/>
  <c r="N3" i="202"/>
  <c r="M3" i="202"/>
  <c r="N20" i="201"/>
  <c r="N19" i="201"/>
  <c r="N18" i="201"/>
  <c r="N17" i="201"/>
  <c r="N16" i="201"/>
  <c r="N15" i="201"/>
  <c r="N14" i="201"/>
  <c r="N13" i="201"/>
  <c r="N12" i="201"/>
  <c r="N11" i="201"/>
  <c r="N10" i="201"/>
  <c r="N9" i="201"/>
  <c r="N8" i="201"/>
  <c r="N7" i="201"/>
  <c r="N6" i="201"/>
  <c r="N5" i="201"/>
  <c r="N4" i="201"/>
  <c r="N3" i="201"/>
  <c r="M3" i="201"/>
  <c r="N20" i="200"/>
  <c r="N19" i="200"/>
  <c r="N18" i="200"/>
  <c r="N17" i="200"/>
  <c r="N16" i="200"/>
  <c r="N15" i="200"/>
  <c r="N14" i="200"/>
  <c r="N13" i="200"/>
  <c r="N12" i="200"/>
  <c r="N11" i="200"/>
  <c r="N10" i="200"/>
  <c r="N9" i="200"/>
  <c r="N8" i="200"/>
  <c r="N7" i="200"/>
  <c r="N5" i="200"/>
  <c r="N4" i="200"/>
  <c r="N3" i="200"/>
  <c r="M3" i="200"/>
  <c r="G35" i="199"/>
  <c r="D35" i="199"/>
  <c r="G34" i="199"/>
  <c r="D34" i="199"/>
  <c r="G33" i="199"/>
  <c r="D33" i="199"/>
  <c r="G32" i="199"/>
  <c r="D32" i="199"/>
  <c r="G31" i="199"/>
  <c r="D31" i="199"/>
  <c r="G30" i="199"/>
  <c r="D30" i="199"/>
  <c r="G29" i="199"/>
  <c r="D29" i="199"/>
  <c r="G28" i="199"/>
  <c r="D28" i="199"/>
  <c r="G27" i="199"/>
  <c r="D27" i="199"/>
  <c r="G26" i="199"/>
  <c r="D26" i="199"/>
  <c r="G25" i="199"/>
  <c r="D25" i="199"/>
  <c r="G24" i="199"/>
  <c r="D24" i="199"/>
  <c r="G23" i="199"/>
  <c r="D23" i="199"/>
  <c r="G22" i="199"/>
  <c r="D22" i="199"/>
  <c r="G21" i="199"/>
  <c r="D21" i="199"/>
  <c r="G20" i="199"/>
  <c r="D20" i="199"/>
  <c r="G19" i="199"/>
  <c r="D19" i="199"/>
  <c r="G18" i="199"/>
  <c r="D18" i="199"/>
  <c r="G17" i="199"/>
  <c r="D17" i="199"/>
  <c r="G16" i="199"/>
  <c r="D16" i="199"/>
  <c r="G15" i="199"/>
  <c r="D15" i="199"/>
  <c r="G14" i="199"/>
  <c r="D14" i="199"/>
  <c r="G13" i="199"/>
  <c r="D13" i="199"/>
  <c r="G12" i="199"/>
  <c r="D12" i="199"/>
  <c r="G11" i="199"/>
  <c r="D11" i="199"/>
  <c r="G10" i="199"/>
  <c r="D10" i="199"/>
  <c r="G9" i="199"/>
  <c r="D9" i="199"/>
  <c r="G8" i="199"/>
  <c r="D8" i="199"/>
  <c r="G7" i="199"/>
  <c r="D7" i="199"/>
  <c r="G6" i="199"/>
  <c r="D6" i="199"/>
  <c r="G5" i="199"/>
  <c r="D5" i="199"/>
  <c r="G4" i="199"/>
  <c r="D4" i="199"/>
  <c r="G3" i="199"/>
  <c r="D3" i="199"/>
  <c r="Q20" i="228" l="1"/>
  <c r="Q8" i="228"/>
  <c r="Q17" i="200"/>
  <c r="Q8" i="200"/>
  <c r="V19" i="202"/>
  <c r="V8" i="202"/>
  <c r="V4" i="229"/>
  <c r="V8" i="229"/>
  <c r="Q19" i="205"/>
  <c r="Q8" i="205"/>
  <c r="Q18" i="201"/>
  <c r="Q8" i="201"/>
  <c r="Q20" i="206"/>
  <c r="Q8" i="206"/>
  <c r="Q19" i="214"/>
  <c r="Q8" i="214"/>
  <c r="Q7" i="214"/>
  <c r="Q19" i="209"/>
  <c r="Q8" i="209"/>
  <c r="Q7" i="209"/>
  <c r="Q19" i="217"/>
  <c r="Q8" i="217"/>
  <c r="Q7" i="217"/>
  <c r="Q19" i="225"/>
  <c r="Q8" i="225"/>
  <c r="Q7" i="225"/>
  <c r="Q20" i="212"/>
  <c r="Q8" i="212"/>
  <c r="Q7" i="212"/>
  <c r="Q20" i="220"/>
  <c r="Q8" i="220"/>
  <c r="Q7" i="220"/>
  <c r="Q20" i="215"/>
  <c r="Q8" i="215"/>
  <c r="Q7" i="215"/>
  <c r="Q20" i="223"/>
  <c r="Q8" i="223"/>
  <c r="Q7" i="223"/>
  <c r="Q17" i="210"/>
  <c r="Q8" i="210"/>
  <c r="Q7" i="210"/>
  <c r="Q17" i="218"/>
  <c r="Q8" i="218"/>
  <c r="Q7" i="218"/>
  <c r="Q17" i="226"/>
  <c r="Q8" i="226"/>
  <c r="Q7" i="226"/>
  <c r="Q18" i="222"/>
  <c r="Q8" i="222"/>
  <c r="Q7" i="222"/>
  <c r="Q18" i="213"/>
  <c r="Q8" i="213"/>
  <c r="Q7" i="213"/>
  <c r="Q18" i="221"/>
  <c r="Q8" i="221"/>
  <c r="Q7" i="221"/>
  <c r="Q18" i="208"/>
  <c r="Q8" i="208"/>
  <c r="Q7" i="208"/>
  <c r="Q18" i="216"/>
  <c r="Q8" i="216"/>
  <c r="Q7" i="216"/>
  <c r="Q18" i="224"/>
  <c r="Q8" i="224"/>
  <c r="Q7" i="224"/>
  <c r="Q18" i="211"/>
  <c r="Q8" i="211"/>
  <c r="Q7" i="211"/>
  <c r="Q18" i="219"/>
  <c r="Q8" i="219"/>
  <c r="Q7" i="219"/>
  <c r="Q18" i="227"/>
  <c r="Q8" i="227"/>
  <c r="Q7" i="227"/>
  <c r="Q5" i="227"/>
  <c r="Q4" i="224"/>
  <c r="V20" i="229"/>
  <c r="V12" i="229"/>
  <c r="V3" i="229"/>
  <c r="V14" i="229"/>
  <c r="V19" i="229"/>
  <c r="V11" i="229"/>
  <c r="V18" i="229"/>
  <c r="V10" i="229"/>
  <c r="V17" i="229"/>
  <c r="V9" i="229"/>
  <c r="V16" i="229"/>
  <c r="V15" i="229"/>
  <c r="V7" i="229"/>
  <c r="V13" i="229"/>
  <c r="V5" i="229"/>
  <c r="V6" i="229"/>
  <c r="Q15" i="216"/>
  <c r="Q19" i="227"/>
  <c r="Q16" i="227"/>
  <c r="Q13" i="227"/>
  <c r="Q4" i="227"/>
  <c r="Q9" i="227"/>
  <c r="Q11" i="224"/>
  <c r="Q19" i="224"/>
  <c r="Q20" i="224"/>
  <c r="Q15" i="222"/>
  <c r="Q13" i="211"/>
  <c r="V18" i="207"/>
  <c r="Q17" i="206"/>
  <c r="Q3" i="224"/>
  <c r="Q15" i="224"/>
  <c r="Q13" i="223"/>
  <c r="Q3" i="222"/>
  <c r="Q16" i="222"/>
  <c r="Q12" i="222"/>
  <c r="Q19" i="219"/>
  <c r="Q3" i="219"/>
  <c r="Q9" i="219"/>
  <c r="Q15" i="219"/>
  <c r="Q5" i="219"/>
  <c r="Q17" i="219"/>
  <c r="Q13" i="219"/>
  <c r="Q12" i="217"/>
  <c r="Q20" i="217"/>
  <c r="Q3" i="216"/>
  <c r="Q4" i="216"/>
  <c r="Q19" i="216"/>
  <c r="Q20" i="216"/>
  <c r="Q15" i="227"/>
  <c r="Q11" i="227"/>
  <c r="Q20" i="227"/>
  <c r="Q3" i="227"/>
  <c r="Q12" i="227"/>
  <c r="Q17" i="227"/>
  <c r="Q17" i="222"/>
  <c r="Q3" i="223"/>
  <c r="Q19" i="223"/>
  <c r="Q16" i="224"/>
  <c r="Q11" i="216"/>
  <c r="Q16" i="216"/>
  <c r="Q11" i="219"/>
  <c r="Q4" i="222"/>
  <c r="Q13" i="222"/>
  <c r="Q9" i="223"/>
  <c r="Q16" i="225"/>
  <c r="Q3" i="226"/>
  <c r="Q16" i="217"/>
  <c r="Q9" i="222"/>
  <c r="Q15" i="223"/>
  <c r="Q12" i="224"/>
  <c r="Q4" i="225"/>
  <c r="Q12" i="216"/>
  <c r="Q4" i="217"/>
  <c r="Q5" i="222"/>
  <c r="Q19" i="222"/>
  <c r="Q5" i="223"/>
  <c r="Q11" i="223"/>
  <c r="Q12" i="225"/>
  <c r="Q11" i="222"/>
  <c r="Q20" i="222"/>
  <c r="Q17" i="223"/>
  <c r="Q20" i="225"/>
  <c r="Q13" i="215"/>
  <c r="Q3" i="215"/>
  <c r="Q19" i="215"/>
  <c r="Q9" i="215"/>
  <c r="Q15" i="215"/>
  <c r="Q5" i="215"/>
  <c r="Q11" i="215"/>
  <c r="Q17" i="215"/>
  <c r="Q16" i="214"/>
  <c r="Q17" i="214"/>
  <c r="Q5" i="214"/>
  <c r="Q12" i="214"/>
  <c r="Q13" i="212"/>
  <c r="Q19" i="211"/>
  <c r="Q3" i="211"/>
  <c r="Q9" i="211"/>
  <c r="Q4" i="211"/>
  <c r="Q15" i="211"/>
  <c r="Q5" i="211"/>
  <c r="Q11" i="211"/>
  <c r="Q3" i="208"/>
  <c r="Q4" i="208"/>
  <c r="Q9" i="208"/>
  <c r="Q15" i="208"/>
  <c r="Q5" i="208"/>
  <c r="Q12" i="208"/>
  <c r="Q19" i="208"/>
  <c r="Q9" i="206"/>
  <c r="Q5" i="206"/>
  <c r="Q5" i="203"/>
  <c r="V4" i="202"/>
  <c r="V14" i="202"/>
  <c r="Q11" i="201"/>
  <c r="V10" i="207"/>
  <c r="Q12" i="209"/>
  <c r="Q7" i="201"/>
  <c r="Q19" i="201"/>
  <c r="Q20" i="209"/>
  <c r="Q9" i="212"/>
  <c r="Q3" i="201"/>
  <c r="Q4" i="201"/>
  <c r="Q15" i="201"/>
  <c r="Q13" i="206"/>
  <c r="Q16" i="209"/>
  <c r="Q13" i="214"/>
  <c r="Q11" i="208"/>
  <c r="Q4" i="209"/>
  <c r="Q17" i="211"/>
  <c r="Q5" i="201"/>
  <c r="V6" i="202"/>
  <c r="Q5" i="212"/>
  <c r="Q4" i="214"/>
  <c r="Q9" i="214"/>
  <c r="Q20" i="214"/>
  <c r="Q18" i="204"/>
  <c r="Q6" i="221"/>
  <c r="Q6" i="200"/>
  <c r="Q10" i="200"/>
  <c r="Q14" i="200"/>
  <c r="Q18" i="200"/>
  <c r="V9" i="202"/>
  <c r="V17" i="202"/>
  <c r="Q9" i="203"/>
  <c r="Q13" i="203"/>
  <c r="Q17" i="203"/>
  <c r="Q4" i="205"/>
  <c r="Q12" i="205"/>
  <c r="Q16" i="205"/>
  <c r="Q20" i="205"/>
  <c r="V5" i="207"/>
  <c r="V13" i="207"/>
  <c r="Q6" i="210"/>
  <c r="Q10" i="210"/>
  <c r="Q14" i="210"/>
  <c r="Q18" i="210"/>
  <c r="Q17" i="212"/>
  <c r="Q6" i="218"/>
  <c r="Q10" i="218"/>
  <c r="Q14" i="218"/>
  <c r="Q18" i="218"/>
  <c r="Q5" i="220"/>
  <c r="Q9" i="220"/>
  <c r="Q13" i="220"/>
  <c r="Q17" i="220"/>
  <c r="Q6" i="226"/>
  <c r="Q10" i="226"/>
  <c r="Q14" i="226"/>
  <c r="Q18" i="226"/>
  <c r="Q5" i="228"/>
  <c r="Q9" i="228"/>
  <c r="Q13" i="228"/>
  <c r="Q17" i="228"/>
  <c r="Q14" i="213"/>
  <c r="Q10" i="221"/>
  <c r="Q12" i="201"/>
  <c r="Q16" i="201"/>
  <c r="Q20" i="201"/>
  <c r="V12" i="202"/>
  <c r="V20" i="202"/>
  <c r="Q3" i="204"/>
  <c r="Q7" i="204"/>
  <c r="Q11" i="204"/>
  <c r="Q15" i="204"/>
  <c r="Q19" i="204"/>
  <c r="Q6" i="206"/>
  <c r="Q10" i="206"/>
  <c r="Q14" i="206"/>
  <c r="Q18" i="206"/>
  <c r="V16" i="207"/>
  <c r="Q5" i="209"/>
  <c r="Q9" i="209"/>
  <c r="Q13" i="209"/>
  <c r="Q17" i="209"/>
  <c r="Q12" i="211"/>
  <c r="Q16" i="211"/>
  <c r="Q20" i="211"/>
  <c r="Q3" i="213"/>
  <c r="Q11" i="213"/>
  <c r="Q15" i="213"/>
  <c r="Q19" i="213"/>
  <c r="Q6" i="215"/>
  <c r="Q10" i="215"/>
  <c r="Q14" i="215"/>
  <c r="Q18" i="215"/>
  <c r="Q5" i="217"/>
  <c r="Q9" i="217"/>
  <c r="Q13" i="217"/>
  <c r="Q17" i="217"/>
  <c r="Q4" i="219"/>
  <c r="Q12" i="219"/>
  <c r="Q16" i="219"/>
  <c r="Q20" i="219"/>
  <c r="Q3" i="221"/>
  <c r="Q11" i="221"/>
  <c r="Q15" i="221"/>
  <c r="Q19" i="221"/>
  <c r="Q6" i="223"/>
  <c r="Q10" i="223"/>
  <c r="Q14" i="223"/>
  <c r="Q18" i="223"/>
  <c r="Q5" i="225"/>
  <c r="Q9" i="225"/>
  <c r="Q13" i="225"/>
  <c r="Q17" i="225"/>
  <c r="Q10" i="204"/>
  <c r="Q6" i="213"/>
  <c r="Q3" i="200"/>
  <c r="Q7" i="200"/>
  <c r="Q11" i="200"/>
  <c r="Q15" i="200"/>
  <c r="Q19" i="200"/>
  <c r="V7" i="202"/>
  <c r="V15" i="202"/>
  <c r="Q6" i="203"/>
  <c r="Q10" i="203"/>
  <c r="Q14" i="203"/>
  <c r="Q18" i="203"/>
  <c r="Q5" i="205"/>
  <c r="Q9" i="205"/>
  <c r="Q13" i="205"/>
  <c r="Q17" i="205"/>
  <c r="V3" i="207"/>
  <c r="V11" i="207"/>
  <c r="V19" i="207"/>
  <c r="Q16" i="208"/>
  <c r="Q20" i="208"/>
  <c r="Q3" i="210"/>
  <c r="Q11" i="210"/>
  <c r="Q15" i="210"/>
  <c r="Q19" i="210"/>
  <c r="Q6" i="212"/>
  <c r="Q10" i="212"/>
  <c r="Q14" i="212"/>
  <c r="Q18" i="212"/>
  <c r="Q3" i="218"/>
  <c r="Q11" i="218"/>
  <c r="Q15" i="218"/>
  <c r="Q19" i="218"/>
  <c r="Q6" i="220"/>
  <c r="Q10" i="220"/>
  <c r="Q14" i="220"/>
  <c r="Q18" i="220"/>
  <c r="Q11" i="226"/>
  <c r="Q15" i="226"/>
  <c r="Q19" i="226"/>
  <c r="Q6" i="228"/>
  <c r="Q10" i="228"/>
  <c r="Q14" i="228"/>
  <c r="Q18" i="228"/>
  <c r="Q14" i="204"/>
  <c r="Q14" i="221"/>
  <c r="Q9" i="201"/>
  <c r="Q13" i="201"/>
  <c r="Q17" i="201"/>
  <c r="V10" i="202"/>
  <c r="V18" i="202"/>
  <c r="Q4" i="204"/>
  <c r="Q12" i="204"/>
  <c r="Q16" i="204"/>
  <c r="Q20" i="204"/>
  <c r="Q3" i="206"/>
  <c r="Q7" i="206"/>
  <c r="Q11" i="206"/>
  <c r="Q15" i="206"/>
  <c r="Q19" i="206"/>
  <c r="V6" i="207"/>
  <c r="V14" i="207"/>
  <c r="Q6" i="209"/>
  <c r="Q10" i="209"/>
  <c r="Q14" i="209"/>
  <c r="Q18" i="209"/>
  <c r="Q4" i="213"/>
  <c r="Q12" i="213"/>
  <c r="Q16" i="213"/>
  <c r="Q20" i="213"/>
  <c r="Q6" i="217"/>
  <c r="Q10" i="217"/>
  <c r="Q14" i="217"/>
  <c r="Q18" i="217"/>
  <c r="Q4" i="221"/>
  <c r="Q12" i="221"/>
  <c r="Q16" i="221"/>
  <c r="Q20" i="221"/>
  <c r="Q6" i="225"/>
  <c r="Q10" i="225"/>
  <c r="Q14" i="225"/>
  <c r="Q18" i="225"/>
  <c r="Q6" i="204"/>
  <c r="Q10" i="213"/>
  <c r="Q4" i="200"/>
  <c r="Q12" i="200"/>
  <c r="Q16" i="200"/>
  <c r="Q20" i="200"/>
  <c r="V5" i="202"/>
  <c r="V13" i="202"/>
  <c r="Q3" i="203"/>
  <c r="Q7" i="203"/>
  <c r="Q11" i="203"/>
  <c r="Q15" i="203"/>
  <c r="Q19" i="203"/>
  <c r="Q6" i="205"/>
  <c r="Q10" i="205"/>
  <c r="Q14" i="205"/>
  <c r="Q18" i="205"/>
  <c r="V9" i="207"/>
  <c r="V17" i="207"/>
  <c r="Q13" i="208"/>
  <c r="Q17" i="208"/>
  <c r="Q4" i="210"/>
  <c r="Q12" i="210"/>
  <c r="Q16" i="210"/>
  <c r="Q20" i="210"/>
  <c r="Q3" i="212"/>
  <c r="Q11" i="212"/>
  <c r="Q15" i="212"/>
  <c r="Q19" i="212"/>
  <c r="Q6" i="214"/>
  <c r="Q10" i="214"/>
  <c r="Q14" i="214"/>
  <c r="Q18" i="214"/>
  <c r="Q5" i="216"/>
  <c r="Q9" i="216"/>
  <c r="Q13" i="216"/>
  <c r="Q17" i="216"/>
  <c r="Q4" i="218"/>
  <c r="Q12" i="218"/>
  <c r="Q16" i="218"/>
  <c r="Q20" i="218"/>
  <c r="Q3" i="220"/>
  <c r="Q11" i="220"/>
  <c r="Q15" i="220"/>
  <c r="Q19" i="220"/>
  <c r="Q6" i="222"/>
  <c r="Q10" i="222"/>
  <c r="Q14" i="222"/>
  <c r="Q5" i="224"/>
  <c r="Q9" i="224"/>
  <c r="Q13" i="224"/>
  <c r="Q17" i="224"/>
  <c r="Q4" i="226"/>
  <c r="Q12" i="226"/>
  <c r="Q16" i="226"/>
  <c r="Q20" i="226"/>
  <c r="Q3" i="228"/>
  <c r="Q7" i="228"/>
  <c r="Q11" i="228"/>
  <c r="Q15" i="228"/>
  <c r="Q19" i="228"/>
  <c r="Q6" i="201"/>
  <c r="Q10" i="201"/>
  <c r="Q14" i="201"/>
  <c r="V16" i="202"/>
  <c r="Q5" i="204"/>
  <c r="Q9" i="204"/>
  <c r="Q13" i="204"/>
  <c r="Q4" i="206"/>
  <c r="Q12" i="206"/>
  <c r="Q16" i="206"/>
  <c r="V4" i="207"/>
  <c r="V12" i="207"/>
  <c r="V20" i="207"/>
  <c r="Q3" i="209"/>
  <c r="Q11" i="209"/>
  <c r="Q15" i="209"/>
  <c r="Q6" i="211"/>
  <c r="Q10" i="211"/>
  <c r="Q14" i="211"/>
  <c r="Q5" i="213"/>
  <c r="Q9" i="213"/>
  <c r="Q13" i="213"/>
  <c r="Q17" i="213"/>
  <c r="Q4" i="215"/>
  <c r="Q12" i="215"/>
  <c r="Q16" i="215"/>
  <c r="Q3" i="217"/>
  <c r="Q11" i="217"/>
  <c r="Q15" i="217"/>
  <c r="Q6" i="219"/>
  <c r="Q10" i="219"/>
  <c r="Q14" i="219"/>
  <c r="Q5" i="221"/>
  <c r="Q9" i="221"/>
  <c r="Q13" i="221"/>
  <c r="Q17" i="221"/>
  <c r="Q4" i="223"/>
  <c r="Q12" i="223"/>
  <c r="Q16" i="223"/>
  <c r="Q3" i="225"/>
  <c r="Q11" i="225"/>
  <c r="Q15" i="225"/>
  <c r="Q6" i="227"/>
  <c r="Q10" i="227"/>
  <c r="Q14" i="227"/>
  <c r="Q5" i="200"/>
  <c r="Q9" i="200"/>
  <c r="Q13" i="200"/>
  <c r="V3" i="202"/>
  <c r="V11" i="202"/>
  <c r="Q4" i="203"/>
  <c r="Q12" i="203"/>
  <c r="Q16" i="203"/>
  <c r="Q3" i="205"/>
  <c r="Q7" i="205"/>
  <c r="Q11" i="205"/>
  <c r="Q15" i="205"/>
  <c r="V7" i="207"/>
  <c r="Q6" i="208"/>
  <c r="Q10" i="208"/>
  <c r="Q14" i="208"/>
  <c r="Q5" i="210"/>
  <c r="Q9" i="210"/>
  <c r="Q13" i="210"/>
  <c r="Q4" i="212"/>
  <c r="Q12" i="212"/>
  <c r="Q16" i="212"/>
  <c r="Q3" i="214"/>
  <c r="Q11" i="214"/>
  <c r="Q15" i="214"/>
  <c r="Q6" i="216"/>
  <c r="Q10" i="216"/>
  <c r="Q14" i="216"/>
  <c r="Q5" i="218"/>
  <c r="Q9" i="218"/>
  <c r="Q13" i="218"/>
  <c r="Q4" i="220"/>
  <c r="Q12" i="220"/>
  <c r="Q16" i="220"/>
  <c r="Q6" i="224"/>
  <c r="Q10" i="224"/>
  <c r="Q14" i="224"/>
  <c r="Q5" i="226"/>
  <c r="Q9" i="226"/>
  <c r="Q13" i="226"/>
  <c r="Q4" i="228"/>
  <c r="Q12" i="228"/>
  <c r="Q16" i="228"/>
  <c r="AC11" i="198"/>
  <c r="T10" i="198"/>
  <c r="Y10" i="198"/>
  <c r="Q10" i="198"/>
  <c r="J11" i="198"/>
  <c r="G11" i="198"/>
  <c r="C11" i="198"/>
  <c r="I10" i="198"/>
  <c r="AB10" i="198"/>
  <c r="H10" i="198"/>
  <c r="B11" i="198"/>
  <c r="J10" i="198"/>
  <c r="F9" i="198"/>
  <c r="Q8" i="198"/>
  <c r="AD4" i="198"/>
  <c r="E5" i="198"/>
  <c r="L8" i="198"/>
  <c r="C5" i="198"/>
  <c r="T3" i="198"/>
  <c r="B6" i="198"/>
  <c r="W7" i="198"/>
  <c r="AA8" i="198"/>
  <c r="Q7" i="198"/>
  <c r="Y4" i="198"/>
  <c r="AA7" i="198"/>
  <c r="O7" i="198"/>
  <c r="W8" i="198"/>
  <c r="Z7" i="198"/>
  <c r="M6" i="198"/>
  <c r="C4" i="198"/>
  <c r="J5" i="198"/>
  <c r="C3" i="198"/>
  <c r="AB9" i="198"/>
  <c r="S6" i="198"/>
  <c r="AC7" i="198"/>
  <c r="AD3" i="198"/>
  <c r="AA4" i="198"/>
  <c r="AB6" i="198"/>
  <c r="Y5" i="198"/>
  <c r="R4" i="198"/>
  <c r="AB8" i="198"/>
  <c r="Q4" i="198"/>
  <c r="AE7" i="198"/>
  <c r="S7" i="198"/>
  <c r="H8" i="198"/>
  <c r="U6" i="198"/>
  <c r="X4" i="198"/>
  <c r="I5" i="198"/>
  <c r="U7" i="198"/>
  <c r="R8" i="198"/>
  <c r="Z3" i="198"/>
  <c r="AC8" i="198"/>
  <c r="K9" i="198"/>
  <c r="M9" i="198"/>
  <c r="G6" i="198"/>
  <c r="M4" i="198"/>
  <c r="U4" i="198"/>
  <c r="AD9" i="198"/>
  <c r="B7" i="198"/>
  <c r="E6" i="198"/>
  <c r="W4" i="198"/>
  <c r="C7" i="198"/>
  <c r="AE3" i="198"/>
  <c r="C8" i="198"/>
  <c r="Z10" i="198"/>
  <c r="X11" i="198"/>
  <c r="V11" i="198"/>
  <c r="R10" i="198"/>
  <c r="B10" i="198"/>
  <c r="O11" i="198"/>
  <c r="W11" i="198"/>
  <c r="AB11" i="198"/>
  <c r="H11" i="198"/>
  <c r="Q11" i="198"/>
  <c r="AA10" i="198"/>
  <c r="P10" i="198"/>
  <c r="N3" i="198"/>
  <c r="X3" i="198"/>
  <c r="H6" i="198"/>
  <c r="M5" i="198"/>
  <c r="X9" i="198"/>
  <c r="Z8" i="198"/>
  <c r="L6" i="198"/>
  <c r="T5" i="198"/>
  <c r="D9" i="198"/>
  <c r="L7" i="198"/>
  <c r="P8" i="198"/>
  <c r="V3" i="198"/>
  <c r="P3" i="198"/>
  <c r="O9" i="198"/>
  <c r="T9" i="198"/>
  <c r="P4" i="198"/>
  <c r="K5" i="198"/>
  <c r="S3" i="198"/>
  <c r="T4" i="198"/>
  <c r="X6" i="198"/>
  <c r="W9" i="198"/>
  <c r="K7" i="198"/>
  <c r="K6" i="198"/>
  <c r="I4" i="198"/>
  <c r="D8" i="198"/>
  <c r="L11" i="198"/>
  <c r="F10" i="198"/>
  <c r="O10" i="198"/>
  <c r="T11" i="198"/>
  <c r="K11" i="198"/>
  <c r="S11" i="198"/>
  <c r="D10" i="198"/>
  <c r="N11" i="198"/>
  <c r="AE11" i="198"/>
  <c r="AE10" i="198"/>
  <c r="AC10" i="198"/>
  <c r="Z11" i="198"/>
  <c r="AA11" i="198"/>
  <c r="P11" i="198"/>
  <c r="M10" i="198"/>
  <c r="K10" i="198"/>
  <c r="S10" i="198"/>
  <c r="I11" i="198"/>
  <c r="V10" i="198"/>
  <c r="E11" i="198"/>
  <c r="G10" i="198"/>
  <c r="I9" i="198"/>
  <c r="Y7" i="198"/>
  <c r="X7" i="198"/>
  <c r="C6" i="198"/>
  <c r="K8" i="198"/>
  <c r="T6" i="198"/>
  <c r="H7" i="198"/>
  <c r="AE8" i="198"/>
  <c r="AB4" i="198"/>
  <c r="Y6" i="198"/>
  <c r="F8" i="198"/>
  <c r="O5" i="198"/>
  <c r="V6" i="198"/>
  <c r="Z4" i="198"/>
  <c r="W5" i="198"/>
  <c r="M8" i="198"/>
  <c r="R7" i="198"/>
  <c r="N4" i="198"/>
  <c r="R6" i="198"/>
  <c r="U3" i="198"/>
  <c r="D7" i="198"/>
  <c r="AB5" i="198"/>
  <c r="B5" i="198"/>
  <c r="K4" i="198"/>
  <c r="V4" i="198"/>
  <c r="B4" i="198"/>
  <c r="E4" i="198"/>
  <c r="E3" i="198"/>
  <c r="D3" i="198"/>
  <c r="J9" i="198"/>
  <c r="H3" i="198"/>
  <c r="AC9" i="198"/>
  <c r="T7" i="198"/>
  <c r="E8" i="198"/>
  <c r="J4" i="198"/>
  <c r="V8" i="198"/>
  <c r="I8" i="198"/>
  <c r="H9" i="198"/>
  <c r="R5" i="198"/>
  <c r="AD5" i="198"/>
  <c r="AE9" i="198"/>
  <c r="Z6" i="198"/>
  <c r="G5" i="198"/>
  <c r="D6" i="198"/>
  <c r="P5" i="198"/>
  <c r="X8" i="198"/>
  <c r="N6" i="198"/>
  <c r="R9" i="198"/>
  <c r="O3" i="198"/>
  <c r="AE4" i="198"/>
  <c r="J3" i="198"/>
  <c r="Y3" i="198"/>
  <c r="X10" i="198"/>
  <c r="C10" i="198"/>
  <c r="V9" i="198"/>
  <c r="AA3" i="198"/>
  <c r="AD8" i="198"/>
  <c r="E9" i="198"/>
  <c r="AB3" i="198"/>
  <c r="J8" i="198"/>
  <c r="M7" i="198"/>
  <c r="S5" i="198"/>
  <c r="Q9" i="198"/>
  <c r="AC4" i="198"/>
  <c r="G9" i="198"/>
  <c r="K3" i="198"/>
  <c r="L9" i="198"/>
  <c r="L4" i="198"/>
  <c r="I6" i="198"/>
  <c r="F5" i="198"/>
  <c r="AC6" i="198"/>
  <c r="AC5" i="198"/>
  <c r="P6" i="198"/>
  <c r="H4" i="198"/>
  <c r="O8" i="198"/>
  <c r="J6" i="198"/>
  <c r="AD7" i="198"/>
  <c r="S4" i="198"/>
  <c r="G4" i="198"/>
  <c r="Z9" i="198"/>
  <c r="F4" i="198"/>
  <c r="R11" i="198"/>
  <c r="L10" i="198"/>
  <c r="D11" i="198"/>
  <c r="M11" i="198"/>
  <c r="W10" i="198"/>
  <c r="F11" i="198"/>
  <c r="E10" i="198"/>
  <c r="N10" i="198"/>
  <c r="U10" i="198"/>
  <c r="AD10" i="198"/>
  <c r="Y11" i="198"/>
  <c r="U11" i="198"/>
  <c r="T8" i="198"/>
  <c r="G8" i="198"/>
  <c r="B3" i="198"/>
  <c r="U5" i="198"/>
  <c r="AC3" i="198"/>
  <c r="Q3" i="198"/>
  <c r="Q5" i="198"/>
  <c r="AE5" i="198"/>
  <c r="L3" i="198"/>
  <c r="AA6" i="198"/>
  <c r="N9" i="198"/>
  <c r="C9" i="198"/>
  <c r="V7" i="198"/>
  <c r="AD6" i="198"/>
  <c r="AA5" i="198"/>
  <c r="D4" i="198"/>
  <c r="P9" i="198"/>
  <c r="W3" i="198"/>
  <c r="O6" i="198"/>
  <c r="B9" i="198"/>
  <c r="D5" i="198"/>
  <c r="AE6" i="198"/>
  <c r="I3" i="198"/>
  <c r="V5" i="198"/>
  <c r="S8" i="198"/>
  <c r="N5" i="198"/>
  <c r="M3" i="198"/>
  <c r="L5" i="198"/>
  <c r="P7" i="198"/>
  <c r="H5" i="198"/>
  <c r="W6" i="198"/>
  <c r="X5" i="198"/>
  <c r="R3" i="198"/>
  <c r="J7" i="198"/>
  <c r="Z5" i="198"/>
  <c r="Q6" i="198"/>
  <c r="S9" i="198"/>
  <c r="G7" i="198"/>
  <c r="U8" i="198"/>
  <c r="Y9" i="198"/>
  <c r="AA9" i="198"/>
  <c r="F3" i="198"/>
  <c r="F6" i="198"/>
  <c r="AB7" i="198"/>
  <c r="U9" i="198"/>
  <c r="B8" i="198"/>
  <c r="N8" i="198"/>
  <c r="G3" i="198"/>
  <c r="Y8" i="198"/>
  <c r="O4" i="198"/>
  <c r="AD11" i="198"/>
  <c r="N7" i="198"/>
</calcChain>
</file>

<file path=xl/sharedStrings.xml><?xml version="1.0" encoding="utf-8"?>
<sst xmlns="http://schemas.openxmlformats.org/spreadsheetml/2006/main" count="778" uniqueCount="154">
  <si>
    <t>項目</t>
  </si>
  <si>
    <t>認証値</t>
  </si>
  <si>
    <t>AST</t>
  </si>
  <si>
    <t>ALT</t>
  </si>
  <si>
    <t>ALP</t>
  </si>
  <si>
    <t>LD</t>
  </si>
  <si>
    <t>CPK</t>
  </si>
  <si>
    <t>r-GT</t>
  </si>
  <si>
    <t>TCH</t>
  </si>
  <si>
    <t>TP</t>
  </si>
  <si>
    <t>BUN</t>
  </si>
  <si>
    <t>CRE</t>
  </si>
  <si>
    <t>UA</t>
  </si>
  <si>
    <t>GLU</t>
  </si>
  <si>
    <t>Na</t>
  </si>
  <si>
    <t>K</t>
  </si>
  <si>
    <t>CL</t>
  </si>
  <si>
    <t>Ca</t>
  </si>
  <si>
    <t>IP</t>
  </si>
  <si>
    <t>Fe</t>
  </si>
  <si>
    <t>CRP</t>
  </si>
  <si>
    <t>IgG</t>
  </si>
  <si>
    <t>IgA</t>
  </si>
  <si>
    <t>IgM</t>
  </si>
  <si>
    <t>月</t>
  </si>
  <si>
    <t>千葉大</t>
  </si>
  <si>
    <t>がんｾﾝﾀｰ</t>
  </si>
  <si>
    <t>順大浦安</t>
  </si>
  <si>
    <t>千葉青葉</t>
  </si>
  <si>
    <t>R</t>
  </si>
  <si>
    <t>下限</t>
  </si>
  <si>
    <t>上限</t>
  </si>
  <si>
    <t>AMY</t>
  </si>
  <si>
    <t>CHE</t>
  </si>
  <si>
    <t>TG</t>
  </si>
  <si>
    <t>HDL</t>
  </si>
  <si>
    <t>ALB</t>
  </si>
  <si>
    <t>LDL</t>
  </si>
  <si>
    <t>rGT</t>
  </si>
  <si>
    <t>TBIL</t>
  </si>
  <si>
    <t>10病院平均</t>
  </si>
  <si>
    <t>積水認証値</t>
  </si>
  <si>
    <t>積水平均</t>
  </si>
  <si>
    <t>積水下限</t>
  </si>
  <si>
    <t>積水上限</t>
  </si>
  <si>
    <t>千葉大病院は２月からBM２２５０に変わりました。</t>
  </si>
  <si>
    <t>月</t>
    <rPh sb="0" eb="1">
      <t>ツキ</t>
    </rPh>
    <phoneticPr fontId="5"/>
  </si>
  <si>
    <t>AMY</t>
    <phoneticPr fontId="5"/>
  </si>
  <si>
    <t>Mg</t>
    <phoneticPr fontId="5"/>
  </si>
  <si>
    <t>TG</t>
    <phoneticPr fontId="5"/>
  </si>
  <si>
    <t>CL</t>
    <phoneticPr fontId="5"/>
  </si>
  <si>
    <t>AST</t>
    <phoneticPr fontId="5"/>
  </si>
  <si>
    <t>CHE</t>
    <phoneticPr fontId="5"/>
  </si>
  <si>
    <t>Fe</t>
    <phoneticPr fontId="5"/>
  </si>
  <si>
    <t>IgG</t>
    <phoneticPr fontId="5"/>
  </si>
  <si>
    <t>IgA</t>
    <phoneticPr fontId="5"/>
  </si>
  <si>
    <t>IgM</t>
    <phoneticPr fontId="5"/>
  </si>
  <si>
    <t>CL（日立電極）</t>
    <rPh sb="3" eb="4">
      <t>ヒ</t>
    </rPh>
    <rPh sb="4" eb="5">
      <t>タ</t>
    </rPh>
    <rPh sb="5" eb="7">
      <t>デンキョク</t>
    </rPh>
    <phoneticPr fontId="5"/>
  </si>
  <si>
    <t>HDL積水コレステスト</t>
    <rPh sb="3" eb="5">
      <t>セキスイ</t>
    </rPh>
    <phoneticPr fontId="5"/>
  </si>
  <si>
    <t>LDL積水コレステスト</t>
    <rPh sb="3" eb="5">
      <t>セキスイ</t>
    </rPh>
    <phoneticPr fontId="5"/>
  </si>
  <si>
    <t>（留意事項）</t>
    <rPh sb="1" eb="3">
      <t>リュウイ</t>
    </rPh>
    <rPh sb="3" eb="5">
      <t>ジコウ</t>
    </rPh>
    <phoneticPr fontId="5"/>
  </si>
  <si>
    <t>ALT</t>
    <phoneticPr fontId="5"/>
  </si>
  <si>
    <t>TBIL</t>
    <phoneticPr fontId="5"/>
  </si>
  <si>
    <t>単位</t>
  </si>
  <si>
    <t>許容範囲</t>
  </si>
  <si>
    <t>許容幅</t>
  </si>
  <si>
    <t>mmol/L</t>
  </si>
  <si>
    <t>CL（日立電極以外）</t>
    <rPh sb="3" eb="4">
      <t>ヒ</t>
    </rPh>
    <rPh sb="4" eb="5">
      <t>タ</t>
    </rPh>
    <rPh sb="5" eb="7">
      <t>デンキョク</t>
    </rPh>
    <rPh sb="7" eb="9">
      <t>イガイ</t>
    </rPh>
    <phoneticPr fontId="5"/>
  </si>
  <si>
    <t>±3mmol/L</t>
  </si>
  <si>
    <t>mg/dL</t>
  </si>
  <si>
    <t>±3mg/dL</t>
  </si>
  <si>
    <t>±0.2g/dL</t>
  </si>
  <si>
    <t>±0.20mg/dL</t>
  </si>
  <si>
    <t>±5mg/dL</t>
  </si>
  <si>
    <t>千葉MC</t>
    <phoneticPr fontId="5"/>
  </si>
  <si>
    <t>CK</t>
    <phoneticPr fontId="5"/>
  </si>
  <si>
    <t>10病院平均</t>
    <phoneticPr fontId="5"/>
  </si>
  <si>
    <t>日立以外認証値</t>
    <rPh sb="0" eb="2">
      <t>ヒタチ</t>
    </rPh>
    <rPh sb="2" eb="4">
      <t>イガイ</t>
    </rPh>
    <phoneticPr fontId="5"/>
  </si>
  <si>
    <t>日立認証値</t>
    <rPh sb="0" eb="2">
      <t>ヒタチ</t>
    </rPh>
    <phoneticPr fontId="5"/>
  </si>
  <si>
    <t>日立以外平均</t>
    <rPh sb="0" eb="1">
      <t>ヒ</t>
    </rPh>
    <rPh sb="1" eb="2">
      <t>タ</t>
    </rPh>
    <rPh sb="2" eb="4">
      <t>イガイ</t>
    </rPh>
    <phoneticPr fontId="5"/>
  </si>
  <si>
    <t>日立平均</t>
    <rPh sb="0" eb="2">
      <t>ヒタチ</t>
    </rPh>
    <phoneticPr fontId="5"/>
  </si>
  <si>
    <t>船橋医療C</t>
    <rPh sb="0" eb="2">
      <t>フナバシ</t>
    </rPh>
    <rPh sb="2" eb="4">
      <t>イリョウ</t>
    </rPh>
    <phoneticPr fontId="5"/>
  </si>
  <si>
    <t>東千葉MC</t>
    <rPh sb="0" eb="1">
      <t>ヒガシ</t>
    </rPh>
    <rPh sb="1" eb="3">
      <t>チバ</t>
    </rPh>
    <phoneticPr fontId="5"/>
  </si>
  <si>
    <t>新東京</t>
    <rPh sb="0" eb="1">
      <t>シン</t>
    </rPh>
    <rPh sb="1" eb="3">
      <t>トウキョウ</t>
    </rPh>
    <phoneticPr fontId="5"/>
  </si>
  <si>
    <t>日立以外下限</t>
    <rPh sb="0" eb="2">
      <t>ヒタチ</t>
    </rPh>
    <rPh sb="2" eb="4">
      <t>イガイ</t>
    </rPh>
    <phoneticPr fontId="5"/>
  </si>
  <si>
    <t>日立下限</t>
    <rPh sb="0" eb="2">
      <t>ヒタチ</t>
    </rPh>
    <phoneticPr fontId="5"/>
  </si>
  <si>
    <t>日立上限</t>
    <rPh sb="0" eb="2">
      <t>ヒタチ</t>
    </rPh>
    <phoneticPr fontId="5"/>
  </si>
  <si>
    <t>ALB</t>
    <phoneticPr fontId="5"/>
  </si>
  <si>
    <t>～</t>
    <phoneticPr fontId="5"/>
  </si>
  <si>
    <t>mg/dL</t>
    <phoneticPr fontId="5"/>
  </si>
  <si>
    <t>±5mg/dL</t>
    <phoneticPr fontId="5"/>
  </si>
  <si>
    <t>±0.20mg/dL</t>
    <phoneticPr fontId="5"/>
  </si>
  <si>
    <t>T-BIL</t>
    <phoneticPr fontId="5"/>
  </si>
  <si>
    <t>g/dL</t>
    <phoneticPr fontId="5"/>
  </si>
  <si>
    <t>±0.2g/dL</t>
    <phoneticPr fontId="5"/>
  </si>
  <si>
    <t>±0.5mg/dL</t>
    <phoneticPr fontId="5"/>
  </si>
  <si>
    <t>mmol/L</t>
    <phoneticPr fontId="5"/>
  </si>
  <si>
    <t>サンリツ</t>
    <phoneticPr fontId="5"/>
  </si>
  <si>
    <t>8病院平均</t>
    <phoneticPr fontId="5"/>
  </si>
  <si>
    <t>7病院平均</t>
    <phoneticPr fontId="5"/>
  </si>
  <si>
    <t>±2mmol/L</t>
    <phoneticPr fontId="5"/>
  </si>
  <si>
    <t>±0.2mmol/L</t>
    <phoneticPr fontId="5"/>
  </si>
  <si>
    <t>±3mmol/L</t>
    <phoneticPr fontId="5"/>
  </si>
  <si>
    <t>±8mg/dL（±5％）</t>
    <phoneticPr fontId="5"/>
  </si>
  <si>
    <t>±3mg/dL（±5％）</t>
    <phoneticPr fontId="5"/>
  </si>
  <si>
    <t>±3mg/dL</t>
    <phoneticPr fontId="5"/>
  </si>
  <si>
    <t>±0.3mg/dL</t>
    <phoneticPr fontId="5"/>
  </si>
  <si>
    <t>U/L</t>
    <phoneticPr fontId="5"/>
  </si>
  <si>
    <t>±5U/L（±5％）</t>
    <phoneticPr fontId="5"/>
  </si>
  <si>
    <t>±4U/L（±5％）</t>
    <phoneticPr fontId="5"/>
  </si>
  <si>
    <t>γ-GT</t>
    <phoneticPr fontId="5"/>
  </si>
  <si>
    <t>ChE</t>
    <phoneticPr fontId="5"/>
  </si>
  <si>
    <t>μg/dL</t>
    <phoneticPr fontId="5"/>
  </si>
  <si>
    <t>±8μg/dL（±5％）</t>
    <phoneticPr fontId="5"/>
  </si>
  <si>
    <t>±0.2mg/dL</t>
    <phoneticPr fontId="5"/>
  </si>
  <si>
    <t>±9mg/dL（±10％）</t>
    <phoneticPr fontId="5"/>
  </si>
  <si>
    <t>HDLミナリスメタボリード</t>
    <phoneticPr fontId="5"/>
  </si>
  <si>
    <t>LDLミナリスメタボリード</t>
    <phoneticPr fontId="5"/>
  </si>
  <si>
    <t>ALP</t>
    <phoneticPr fontId="5"/>
  </si>
  <si>
    <t>LD</t>
    <phoneticPr fontId="5"/>
  </si>
  <si>
    <t>±16U/L（±5％）</t>
    <phoneticPr fontId="5"/>
  </si>
  <si>
    <t>チリトロール2000Lを検量用物質（キャリブレータ）として用いることに対して、データの保証はいたしません。</t>
    <rPh sb="12" eb="14">
      <t>ケンリョウ</t>
    </rPh>
    <rPh sb="14" eb="15">
      <t>ヨウ</t>
    </rPh>
    <phoneticPr fontId="5"/>
  </si>
  <si>
    <t>ミナリスM認証値</t>
    <rPh sb="5" eb="7">
      <t>ニンショウ</t>
    </rPh>
    <phoneticPr fontId="5"/>
  </si>
  <si>
    <t>ミナリスM平均</t>
    <phoneticPr fontId="5"/>
  </si>
  <si>
    <t>ミナリスM下限</t>
    <rPh sb="5" eb="7">
      <t>カゲン</t>
    </rPh>
    <phoneticPr fontId="5"/>
  </si>
  <si>
    <t>ミナリスM上限</t>
    <rPh sb="5" eb="7">
      <t>ジョウゲン</t>
    </rPh>
    <phoneticPr fontId="5"/>
  </si>
  <si>
    <t>9病院平均</t>
    <phoneticPr fontId="5"/>
  </si>
  <si>
    <t>02</t>
    <phoneticPr fontId="5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</si>
  <si>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</si>
  <si>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</si>
  <si>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</si>
  <si>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</si>
  <si>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</si>
  <si>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</si>
  <si>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</si>
  <si>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</si>
  <si>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</si>
  <si>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</si>
  <si>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千葉総急C</t>
    <rPh sb="0" eb="2">
      <t>チバ</t>
    </rPh>
    <rPh sb="2" eb="3">
      <t>ソウ</t>
    </rPh>
    <rPh sb="3" eb="4">
      <t>キュウ</t>
    </rPh>
    <phoneticPr fontId="5"/>
  </si>
  <si>
    <r>
      <t>Chiritorol 2024LR Purple Bottle（</t>
    </r>
    <r>
      <rPr>
        <b/>
        <sz val="10"/>
        <rFont val="Meiryo UI"/>
        <family val="3"/>
        <charset val="128"/>
      </rPr>
      <t>製造番号：015401 有効期限：2025.12.31）</t>
    </r>
    <r>
      <rPr>
        <b/>
        <sz val="14"/>
        <rFont val="Meiryo UI"/>
        <family val="3"/>
        <charset val="128"/>
      </rPr>
      <t>認証値設定 2024年2月</t>
    </r>
    <rPh sb="44" eb="46">
      <t>ユウコウ</t>
    </rPh>
    <rPh sb="46" eb="48">
      <t>キゲン</t>
    </rPh>
    <rPh sb="59" eb="61">
      <t>ニンショウ</t>
    </rPh>
    <rPh sb="61" eb="62">
      <t>アタイ</t>
    </rPh>
    <rPh sb="63" eb="65">
      <t>セッテイ</t>
    </rPh>
    <rPh sb="70" eb="71">
      <t>ネン</t>
    </rPh>
    <rPh sb="72" eb="73">
      <t>ツキ</t>
    </rPh>
    <phoneticPr fontId="5"/>
  </si>
  <si>
    <t>ALB（New BCP）</t>
    <phoneticPr fontId="5"/>
  </si>
  <si>
    <t>±2mg/dL</t>
    <phoneticPr fontId="5"/>
  </si>
  <si>
    <t>±15U/L（±5％）</t>
    <phoneticPr fontId="5"/>
  </si>
  <si>
    <t>±11U/L（±5％）</t>
    <phoneticPr fontId="5"/>
  </si>
  <si>
    <t>±17U/L（±5％）</t>
    <phoneticPr fontId="5"/>
  </si>
  <si>
    <t>±51mg/dL（±5％）</t>
    <phoneticPr fontId="5"/>
  </si>
  <si>
    <t>±22mg/dL（±10％）</t>
    <phoneticPr fontId="5"/>
  </si>
  <si>
    <t>千葉救急C</t>
    <rPh sb="0" eb="2">
      <t>チバ</t>
    </rPh>
    <rPh sb="2" eb="4">
      <t>キュウキュウ</t>
    </rPh>
    <phoneticPr fontId="5"/>
  </si>
  <si>
    <t>24.05</t>
    <phoneticPr fontId="5"/>
  </si>
  <si>
    <t>25.01</t>
    <phoneticPr fontId="5"/>
  </si>
  <si>
    <t>2024.5月値を100％に対する変化率</t>
    <phoneticPr fontId="5"/>
  </si>
  <si>
    <t>R</t>
    <phoneticPr fontId="5"/>
  </si>
  <si>
    <t>R</t>
    <phoneticPr fontId="5"/>
  </si>
  <si>
    <t>R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</si>
</sst>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.000"/>
    <numFmt numFmtId="178" formatCode="0.000_);[Red]\(0.000\)"/>
    <numFmt numFmtId="179" formatCode="0.0_ "/>
    <numFmt numFmtId="180" formatCode="0.00\ "/>
  </numFmts>
  <fonts count="4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メイリオ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sz val="11"/>
      <color indexed="9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2"/>
      <color indexed="9"/>
      <name val="Meiryo UI"/>
      <family val="3"/>
      <charset val="128"/>
    </font>
    <font>
      <sz val="12"/>
      <name val="ＭＳ Ｐゴシック"/>
      <family val="3"/>
      <charset val="128"/>
    </font>
    <font>
      <sz val="14"/>
      <color indexed="9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color rgb="FF000099"/>
      <name val="Meiryo UI"/>
      <family val="3"/>
      <charset val="128"/>
    </font>
    <font>
      <sz val="11"/>
      <color rgb="FF000099"/>
      <name val="Meiryo UI"/>
      <family val="3"/>
      <charset val="128"/>
    </font>
    <font>
      <sz val="11"/>
      <color rgb="FF000099"/>
      <name val="ＭＳ Ｐゴシック"/>
      <family val="3"/>
      <charset val="128"/>
    </font>
    <font>
      <b/>
      <sz val="18"/>
      <name val="Meiryo UI"/>
      <family val="3"/>
      <charset val="128"/>
    </font>
    <font>
      <b/>
      <sz val="16"/>
      <color rgb="FF000099"/>
      <name val="Meiryo UI"/>
      <family val="3"/>
      <charset val="128"/>
    </font>
    <font>
      <sz val="11"/>
      <color indexed="10"/>
      <name val="Meiryo UI"/>
      <family val="3"/>
      <charset val="128"/>
    </font>
    <font>
      <sz val="14"/>
      <name val="メイリオ"/>
      <family val="3"/>
      <charset val="128"/>
    </font>
    <font>
      <sz val="10"/>
      <name val="Meiryo UI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メイリオ"/>
      <family val="3"/>
      <charset val="128"/>
    </font>
    <font>
      <b/>
      <sz val="12"/>
      <color indexed="9"/>
      <name val="Meiryo UI"/>
      <family val="3"/>
      <charset val="128"/>
    </font>
    <font>
      <sz val="8"/>
      <name val="Meiryo UI"/>
      <family val="3"/>
      <charset val="128"/>
    </font>
    <font>
      <sz val="12"/>
      <color theme="0"/>
      <name val="Meiryo UI"/>
      <family val="3"/>
      <charset val="128"/>
    </font>
    <font>
      <b/>
      <sz val="10"/>
      <name val="Meiryo UI"/>
      <family val="3"/>
      <charset val="128"/>
    </font>
    <font>
      <sz val="11"/>
      <color theme="7" tint="-0.499984740745262"/>
      <name val="メイリオ"/>
      <family val="3"/>
      <charset val="128"/>
    </font>
    <font>
      <sz val="10"/>
      <name val="メイリオ"/>
      <family val="3"/>
      <charset val="128"/>
    </font>
    <font>
      <sz val="11"/>
      <color theme="7" tint="-0.499984740745262"/>
      <name val="ＭＳ Ｐゴシック"/>
      <family val="3"/>
      <charset val="128"/>
    </font>
    <font>
      <b/>
      <sz val="14"/>
      <color theme="1"/>
      <name val="Meiryo UI"/>
      <family val="3"/>
      <charset val="128"/>
    </font>
    <font>
      <b/>
      <sz val="14"/>
      <color theme="1"/>
      <name val="メイリオ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4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27">
    <xf numFmtId="0" fontId="0" fillId="0" borderId="0" xfId="0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6" fillId="2" borderId="7" xfId="0" applyFont="1" applyFill="1" applyBorder="1"/>
    <xf numFmtId="0" fontId="6" fillId="2" borderId="1" xfId="0" applyFont="1" applyFill="1" applyBorder="1"/>
    <xf numFmtId="176" fontId="7" fillId="2" borderId="7" xfId="0" applyNumberFormat="1" applyFont="1" applyFill="1" applyBorder="1" applyAlignment="1">
      <alignment horizontal="center"/>
    </xf>
    <xf numFmtId="176" fontId="7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76" fontId="13" fillId="0" borderId="2" xfId="0" applyNumberFormat="1" applyFont="1" applyBorder="1" applyAlignment="1">
      <alignment horizontal="center"/>
    </xf>
    <xf numFmtId="0" fontId="14" fillId="0" borderId="0" xfId="0" applyFont="1"/>
    <xf numFmtId="0" fontId="15" fillId="0" borderId="4" xfId="0" applyFont="1" applyBorder="1" applyAlignment="1">
      <alignment horizontal="center" vertical="center"/>
    </xf>
    <xf numFmtId="0" fontId="16" fillId="2" borderId="7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5" fillId="0" borderId="0" xfId="0" applyFont="1"/>
    <xf numFmtId="176" fontId="15" fillId="0" borderId="0" xfId="0" applyNumberFormat="1" applyFont="1"/>
    <xf numFmtId="0" fontId="15" fillId="0" borderId="2" xfId="0" applyFont="1" applyBorder="1" applyAlignment="1">
      <alignment horizontal="center"/>
    </xf>
    <xf numFmtId="0" fontId="17" fillId="0" borderId="0" xfId="0" applyFont="1"/>
    <xf numFmtId="2" fontId="17" fillId="0" borderId="0" xfId="0" applyNumberFormat="1" applyFont="1" applyAlignment="1">
      <alignment horizontal="center"/>
    </xf>
    <xf numFmtId="0" fontId="16" fillId="2" borderId="7" xfId="0" applyFont="1" applyFill="1" applyBorder="1"/>
    <xf numFmtId="0" fontId="16" fillId="2" borderId="1" xfId="0" applyFont="1" applyFill="1" applyBorder="1"/>
    <xf numFmtId="2" fontId="15" fillId="0" borderId="0" xfId="0" applyNumberFormat="1" applyFont="1" applyAlignment="1">
      <alignment horizontal="center"/>
    </xf>
    <xf numFmtId="1" fontId="16" fillId="2" borderId="1" xfId="0" applyNumberFormat="1" applyFont="1" applyFill="1" applyBorder="1"/>
    <xf numFmtId="177" fontId="16" fillId="2" borderId="1" xfId="0" applyNumberFormat="1" applyFont="1" applyFill="1" applyBorder="1" applyAlignment="1">
      <alignment horizontal="center"/>
    </xf>
    <xf numFmtId="176" fontId="16" fillId="2" borderId="7" xfId="0" applyNumberFormat="1" applyFont="1" applyFill="1" applyBorder="1" applyAlignment="1">
      <alignment horizontal="center"/>
    </xf>
    <xf numFmtId="176" fontId="16" fillId="2" borderId="1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76" fontId="13" fillId="0" borderId="2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176" fontId="13" fillId="0" borderId="6" xfId="0" applyNumberFormat="1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2" fontId="13" fillId="0" borderId="3" xfId="0" applyNumberFormat="1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177" fontId="13" fillId="0" borderId="3" xfId="0" applyNumberFormat="1" applyFont="1" applyBorder="1" applyAlignment="1">
      <alignment horizontal="center" vertical="center"/>
    </xf>
    <xf numFmtId="177" fontId="13" fillId="0" borderId="2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176" fontId="15" fillId="0" borderId="0" xfId="0" applyNumberFormat="1" applyFont="1" applyAlignment="1">
      <alignment vertical="center"/>
    </xf>
    <xf numFmtId="176" fontId="15" fillId="0" borderId="0" xfId="0" applyNumberFormat="1" applyFont="1" applyAlignment="1">
      <alignment horizontal="right" vertical="center"/>
    </xf>
    <xf numFmtId="0" fontId="15" fillId="0" borderId="8" xfId="0" applyFont="1" applyBorder="1" applyAlignment="1">
      <alignment horizontal="center"/>
    </xf>
    <xf numFmtId="2" fontId="19" fillId="0" borderId="3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76" fontId="20" fillId="0" borderId="3" xfId="0" applyNumberFormat="1" applyFont="1" applyBorder="1" applyAlignment="1">
      <alignment vertical="center"/>
    </xf>
    <xf numFmtId="0" fontId="19" fillId="0" borderId="0" xfId="0" applyFont="1" applyAlignment="1">
      <alignment horizontal="center"/>
    </xf>
    <xf numFmtId="49" fontId="15" fillId="0" borderId="8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/>
    <xf numFmtId="0" fontId="14" fillId="0" borderId="2" xfId="0" applyFont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6" fillId="0" borderId="0" xfId="0" applyFont="1"/>
    <xf numFmtId="177" fontId="15" fillId="0" borderId="2" xfId="0" applyNumberFormat="1" applyFont="1" applyBorder="1" applyAlignment="1">
      <alignment horizontal="center" vertical="center" shrinkToFit="1"/>
    </xf>
    <xf numFmtId="0" fontId="27" fillId="0" borderId="0" xfId="0" applyFont="1"/>
    <xf numFmtId="177" fontId="28" fillId="0" borderId="2" xfId="0" applyNumberFormat="1" applyFont="1" applyBorder="1" applyAlignment="1">
      <alignment horizontal="center"/>
    </xf>
    <xf numFmtId="177" fontId="28" fillId="0" borderId="2" xfId="0" applyNumberFormat="1" applyFont="1" applyBorder="1" applyAlignment="1">
      <alignment horizontal="center" vertical="center"/>
    </xf>
    <xf numFmtId="176" fontId="20" fillId="0" borderId="2" xfId="0" applyNumberFormat="1" applyFont="1" applyBorder="1" applyAlignment="1">
      <alignment horizontal="center" vertical="center"/>
    </xf>
    <xf numFmtId="176" fontId="20" fillId="0" borderId="3" xfId="0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/>
    </xf>
    <xf numFmtId="177" fontId="10" fillId="0" borderId="2" xfId="0" applyNumberFormat="1" applyFont="1" applyBorder="1" applyAlignment="1">
      <alignment horizontal="center" vertical="center"/>
    </xf>
    <xf numFmtId="0" fontId="30" fillId="0" borderId="0" xfId="0" applyFont="1"/>
    <xf numFmtId="0" fontId="29" fillId="0" borderId="0" xfId="0" applyFont="1"/>
    <xf numFmtId="0" fontId="31" fillId="2" borderId="1" xfId="0" applyFont="1" applyFill="1" applyBorder="1" applyAlignment="1">
      <alignment horizontal="center"/>
    </xf>
    <xf numFmtId="177" fontId="16" fillId="2" borderId="47" xfId="0" applyNumberFormat="1" applyFont="1" applyFill="1" applyBorder="1" applyAlignment="1">
      <alignment horizontal="center"/>
    </xf>
    <xf numFmtId="178" fontId="13" fillId="0" borderId="3" xfId="0" applyNumberFormat="1" applyFont="1" applyBorder="1" applyAlignment="1">
      <alignment horizontal="center" vertical="center"/>
    </xf>
    <xf numFmtId="2" fontId="13" fillId="0" borderId="6" xfId="0" applyNumberFormat="1" applyFont="1" applyBorder="1" applyAlignment="1">
      <alignment horizontal="center" vertical="center"/>
    </xf>
    <xf numFmtId="179" fontId="13" fillId="0" borderId="2" xfId="0" applyNumberFormat="1" applyFont="1" applyBorder="1" applyAlignment="1">
      <alignment horizontal="center" vertical="center"/>
    </xf>
    <xf numFmtId="0" fontId="15" fillId="0" borderId="8" xfId="0" quotePrefix="1" applyFont="1" applyBorder="1" applyAlignment="1">
      <alignment horizontal="right" vertical="center"/>
    </xf>
    <xf numFmtId="176" fontId="33" fillId="0" borderId="7" xfId="0" applyNumberFormat="1" applyFont="1" applyBorder="1" applyAlignment="1">
      <alignment horizontal="center"/>
    </xf>
    <xf numFmtId="176" fontId="33" fillId="0" borderId="1" xfId="0" applyNumberFormat="1" applyFont="1" applyBorder="1" applyAlignment="1">
      <alignment horizontal="center"/>
    </xf>
    <xf numFmtId="177" fontId="13" fillId="0" borderId="6" xfId="0" applyNumberFormat="1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right" vertical="center"/>
    </xf>
    <xf numFmtId="0" fontId="11" fillId="3" borderId="2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left" vertical="center"/>
    </xf>
    <xf numFmtId="0" fontId="20" fillId="3" borderId="2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176" fontId="11" fillId="3" borderId="31" xfId="0" applyNumberFormat="1" applyFont="1" applyFill="1" applyBorder="1" applyAlignment="1">
      <alignment horizontal="right" vertical="center"/>
    </xf>
    <xf numFmtId="0" fontId="11" fillId="3" borderId="32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left" vertical="center"/>
    </xf>
    <xf numFmtId="0" fontId="20" fillId="3" borderId="15" xfId="0" applyFont="1" applyFill="1" applyBorder="1" applyAlignment="1">
      <alignment horizontal="center" vertical="center"/>
    </xf>
    <xf numFmtId="0" fontId="0" fillId="4" borderId="0" xfId="0" applyFill="1"/>
    <xf numFmtId="0" fontId="11" fillId="3" borderId="21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right" vertical="center"/>
    </xf>
    <xf numFmtId="0" fontId="11" fillId="3" borderId="2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/>
    </xf>
    <xf numFmtId="0" fontId="20" fillId="3" borderId="19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right" vertical="center"/>
    </xf>
    <xf numFmtId="0" fontId="11" fillId="3" borderId="17" xfId="0" applyFont="1" applyFill="1" applyBorder="1" applyAlignment="1">
      <alignment horizontal="center" vertical="center"/>
    </xf>
    <xf numFmtId="176" fontId="11" fillId="3" borderId="18" xfId="0" applyNumberFormat="1" applyFont="1" applyFill="1" applyBorder="1" applyAlignment="1">
      <alignment horizontal="center" vertical="center"/>
    </xf>
    <xf numFmtId="176" fontId="11" fillId="3" borderId="33" xfId="0" applyNumberFormat="1" applyFont="1" applyFill="1" applyBorder="1" applyAlignment="1">
      <alignment horizontal="right" vertical="center"/>
    </xf>
    <xf numFmtId="176" fontId="11" fillId="3" borderId="6" xfId="0" applyNumberFormat="1" applyFont="1" applyFill="1" applyBorder="1" applyAlignment="1">
      <alignment horizontal="left" vertical="center"/>
    </xf>
    <xf numFmtId="0" fontId="11" fillId="3" borderId="34" xfId="0" applyFont="1" applyFill="1" applyBorder="1" applyAlignment="1">
      <alignment horizontal="right" vertical="center"/>
    </xf>
    <xf numFmtId="0" fontId="11" fillId="3" borderId="2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22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1" fontId="11" fillId="3" borderId="34" xfId="0" applyNumberFormat="1" applyFont="1" applyFill="1" applyBorder="1" applyAlignment="1">
      <alignment horizontal="right" vertical="center"/>
    </xf>
    <xf numFmtId="1" fontId="11" fillId="3" borderId="3" xfId="0" applyNumberFormat="1" applyFont="1" applyFill="1" applyBorder="1" applyAlignment="1">
      <alignment horizontal="left" vertical="center"/>
    </xf>
    <xf numFmtId="0" fontId="20" fillId="3" borderId="23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" fontId="11" fillId="3" borderId="37" xfId="0" applyNumberFormat="1" applyFont="1" applyFill="1" applyBorder="1" applyAlignment="1">
      <alignment horizontal="right" vertical="center"/>
    </xf>
    <xf numFmtId="0" fontId="11" fillId="3" borderId="38" xfId="0" applyFont="1" applyFill="1" applyBorder="1" applyAlignment="1">
      <alignment horizontal="center" vertical="center"/>
    </xf>
    <xf numFmtId="1" fontId="11" fillId="3" borderId="4" xfId="0" applyNumberFormat="1" applyFont="1" applyFill="1" applyBorder="1" applyAlignment="1">
      <alignment horizontal="left" vertical="center"/>
    </xf>
    <xf numFmtId="0" fontId="20" fillId="3" borderId="5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13" fillId="3" borderId="41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right" vertical="center"/>
    </xf>
    <xf numFmtId="0" fontId="11" fillId="3" borderId="43" xfId="0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left" vertical="center"/>
    </xf>
    <xf numFmtId="0" fontId="20" fillId="3" borderId="41" xfId="0" applyFont="1" applyFill="1" applyBorder="1" applyAlignment="1">
      <alignment horizontal="center" vertical="center"/>
    </xf>
    <xf numFmtId="0" fontId="24" fillId="3" borderId="14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 wrapText="1"/>
    </xf>
    <xf numFmtId="1" fontId="11" fillId="3" borderId="31" xfId="0" applyNumberFormat="1" applyFont="1" applyFill="1" applyBorder="1" applyAlignment="1">
      <alignment horizontal="right" vertical="center"/>
    </xf>
    <xf numFmtId="1" fontId="11" fillId="3" borderId="16" xfId="0" applyNumberFormat="1" applyFont="1" applyFill="1" applyBorder="1" applyAlignment="1">
      <alignment horizontal="left" vertical="center"/>
    </xf>
    <xf numFmtId="0" fontId="11" fillId="3" borderId="45" xfId="0" applyFont="1" applyFill="1" applyBorder="1" applyAlignment="1">
      <alignment horizontal="right" vertical="center"/>
    </xf>
    <xf numFmtId="0" fontId="11" fillId="3" borderId="0" xfId="0" applyFont="1" applyFill="1" applyAlignment="1">
      <alignment horizontal="center" vertical="center"/>
    </xf>
    <xf numFmtId="176" fontId="11" fillId="3" borderId="46" xfId="0" applyNumberFormat="1" applyFont="1" applyFill="1" applyBorder="1" applyAlignment="1">
      <alignment horizontal="left" vertical="center"/>
    </xf>
    <xf numFmtId="176" fontId="11" fillId="3" borderId="13" xfId="0" applyNumberFormat="1" applyFont="1" applyFill="1" applyBorder="1" applyAlignment="1">
      <alignment horizontal="center" vertical="center"/>
    </xf>
    <xf numFmtId="176" fontId="11" fillId="3" borderId="34" xfId="0" applyNumberFormat="1" applyFont="1" applyFill="1" applyBorder="1" applyAlignment="1">
      <alignment horizontal="right" vertical="center"/>
    </xf>
    <xf numFmtId="176" fontId="11" fillId="3" borderId="3" xfId="0" applyNumberFormat="1" applyFont="1" applyFill="1" applyBorder="1" applyAlignment="1">
      <alignment horizontal="left" vertical="center"/>
    </xf>
    <xf numFmtId="2" fontId="11" fillId="3" borderId="18" xfId="0" applyNumberFormat="1" applyFont="1" applyFill="1" applyBorder="1" applyAlignment="1">
      <alignment horizontal="center" vertical="center"/>
    </xf>
    <xf numFmtId="2" fontId="11" fillId="3" borderId="33" xfId="0" applyNumberFormat="1" applyFont="1" applyFill="1" applyBorder="1" applyAlignment="1">
      <alignment horizontal="right" vertical="center"/>
    </xf>
    <xf numFmtId="2" fontId="11" fillId="3" borderId="6" xfId="0" applyNumberFormat="1" applyFont="1" applyFill="1" applyBorder="1" applyAlignment="1">
      <alignment horizontal="left" vertical="center"/>
    </xf>
    <xf numFmtId="0" fontId="25" fillId="5" borderId="0" xfId="0" applyFont="1" applyFill="1" applyAlignment="1">
      <alignment horizontal="center" vertical="center"/>
    </xf>
    <xf numFmtId="176" fontId="25" fillId="5" borderId="0" xfId="0" applyNumberFormat="1" applyFont="1" applyFill="1" applyAlignment="1">
      <alignment horizontal="left" vertical="center"/>
    </xf>
    <xf numFmtId="2" fontId="11" fillId="3" borderId="13" xfId="0" applyNumberFormat="1" applyFont="1" applyFill="1" applyBorder="1" applyAlignment="1">
      <alignment horizontal="center" vertical="center"/>
    </xf>
    <xf numFmtId="2" fontId="11" fillId="3" borderId="34" xfId="0" applyNumberFormat="1" applyFont="1" applyFill="1" applyBorder="1" applyAlignment="1">
      <alignment horizontal="right" vertical="center"/>
    </xf>
    <xf numFmtId="2" fontId="11" fillId="3" borderId="3" xfId="0" applyNumberFormat="1" applyFont="1" applyFill="1" applyBorder="1" applyAlignment="1">
      <alignment horizontal="left" vertical="center"/>
    </xf>
    <xf numFmtId="1" fontId="11" fillId="3" borderId="1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5" fillId="0" borderId="0" xfId="0" applyFont="1" applyAlignment="1">
      <alignment horizontal="right" vertical="center"/>
    </xf>
    <xf numFmtId="0" fontId="35" fillId="0" borderId="0" xfId="0" applyFont="1"/>
    <xf numFmtId="0" fontId="35" fillId="0" borderId="0" xfId="0" applyFont="1" applyAlignment="1">
      <alignment horizontal="left"/>
    </xf>
    <xf numFmtId="0" fontId="36" fillId="0" borderId="0" xfId="0" applyFont="1" applyAlignment="1">
      <alignment horizontal="left" vertical="center"/>
    </xf>
    <xf numFmtId="0" fontId="35" fillId="0" borderId="0" xfId="0" applyFont="1" applyAlignment="1">
      <alignment horizontal="right"/>
    </xf>
    <xf numFmtId="0" fontId="37" fillId="0" borderId="0" xfId="0" applyFont="1"/>
    <xf numFmtId="0" fontId="10" fillId="0" borderId="2" xfId="0" applyFont="1" applyBorder="1"/>
    <xf numFmtId="176" fontId="38" fillId="0" borderId="2" xfId="0" applyNumberFormat="1" applyFont="1" applyBorder="1" applyAlignment="1">
      <alignment horizontal="center" vertical="center"/>
    </xf>
    <xf numFmtId="176" fontId="13" fillId="0" borderId="5" xfId="0" applyNumberFormat="1" applyFont="1" applyBorder="1" applyAlignment="1">
      <alignment horizontal="center" vertical="center"/>
    </xf>
    <xf numFmtId="2" fontId="38" fillId="0" borderId="2" xfId="0" applyNumberFormat="1" applyFont="1" applyBorder="1" applyAlignment="1">
      <alignment horizontal="center" vertical="center"/>
    </xf>
    <xf numFmtId="2" fontId="13" fillId="0" borderId="5" xfId="0" applyNumberFormat="1" applyFont="1" applyBorder="1" applyAlignment="1">
      <alignment horizontal="center" vertical="center"/>
    </xf>
    <xf numFmtId="180" fontId="13" fillId="0" borderId="2" xfId="0" applyNumberFormat="1" applyFont="1" applyBorder="1" applyAlignment="1">
      <alignment horizontal="center" vertical="center"/>
    </xf>
    <xf numFmtId="176" fontId="38" fillId="6" borderId="2" xfId="0" applyNumberFormat="1" applyFont="1" applyFill="1" applyBorder="1" applyAlignment="1">
      <alignment horizontal="center" vertical="center"/>
    </xf>
    <xf numFmtId="176" fontId="38" fillId="7" borderId="2" xfId="0" applyNumberFormat="1" applyFont="1" applyFill="1" applyBorder="1" applyAlignment="1">
      <alignment horizontal="center" vertical="center"/>
    </xf>
    <xf numFmtId="176" fontId="13" fillId="6" borderId="5" xfId="0" applyNumberFormat="1" applyFont="1" applyFill="1" applyBorder="1" applyAlignment="1">
      <alignment horizontal="center" vertical="center"/>
    </xf>
    <xf numFmtId="1" fontId="13" fillId="6" borderId="2" xfId="0" applyNumberFormat="1" applyFont="1" applyFill="1" applyBorder="1" applyAlignment="1">
      <alignment horizontal="center" vertical="center"/>
    </xf>
    <xf numFmtId="176" fontId="13" fillId="6" borderId="2" xfId="0" applyNumberFormat="1" applyFont="1" applyFill="1" applyBorder="1" applyAlignment="1">
      <alignment horizontal="center" vertical="center"/>
    </xf>
    <xf numFmtId="1" fontId="13" fillId="7" borderId="2" xfId="0" applyNumberFormat="1" applyFont="1" applyFill="1" applyBorder="1" applyAlignment="1">
      <alignment horizontal="center" vertical="center"/>
    </xf>
    <xf numFmtId="176" fontId="13" fillId="7" borderId="2" xfId="0" applyNumberFormat="1" applyFont="1" applyFill="1" applyBorder="1" applyAlignment="1">
      <alignment horizontal="center" vertical="center"/>
    </xf>
    <xf numFmtId="2" fontId="39" fillId="0" borderId="2" xfId="0" applyNumberFormat="1" applyFont="1" applyBorder="1" applyAlignment="1">
      <alignment horizontal="center" vertical="center"/>
    </xf>
    <xf numFmtId="177" fontId="38" fillId="0" borderId="2" xfId="0" applyNumberFormat="1" applyFont="1" applyBorder="1" applyAlignment="1">
      <alignment horizontal="center" vertical="center"/>
    </xf>
    <xf numFmtId="177" fontId="13" fillId="0" borderId="5" xfId="0" applyNumberFormat="1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 wrapText="1"/>
    </xf>
    <xf numFmtId="176" fontId="13" fillId="6" borderId="3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176" fontId="13" fillId="7" borderId="3" xfId="0" applyNumberFormat="1" applyFont="1" applyFill="1" applyBorder="1" applyAlignment="1">
      <alignment horizontal="center" vertical="center"/>
    </xf>
    <xf numFmtId="176" fontId="13" fillId="7" borderId="6" xfId="0" applyNumberFormat="1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176" fontId="38" fillId="8" borderId="2" xfId="0" applyNumberFormat="1" applyFont="1" applyFill="1" applyBorder="1" applyAlignment="1">
      <alignment horizontal="center" vertical="center"/>
    </xf>
    <xf numFmtId="176" fontId="13" fillId="8" borderId="3" xfId="0" applyNumberFormat="1" applyFont="1" applyFill="1" applyBorder="1" applyAlignment="1">
      <alignment horizontal="center" vertical="center"/>
    </xf>
    <xf numFmtId="176" fontId="13" fillId="8" borderId="6" xfId="0" applyNumberFormat="1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176" fontId="10" fillId="8" borderId="2" xfId="0" applyNumberFormat="1" applyFont="1" applyFill="1" applyBorder="1" applyAlignment="1">
      <alignment horizontal="center" vertical="center"/>
    </xf>
    <xf numFmtId="176" fontId="13" fillId="8" borderId="2" xfId="0" applyNumberFormat="1" applyFont="1" applyFill="1" applyBorder="1" applyAlignment="1">
      <alignment horizontal="center" vertical="center"/>
    </xf>
    <xf numFmtId="177" fontId="28" fillId="8" borderId="2" xfId="0" applyNumberFormat="1" applyFont="1" applyFill="1" applyBorder="1" applyAlignment="1">
      <alignment horizontal="center" vertical="center"/>
    </xf>
    <xf numFmtId="1" fontId="13" fillId="8" borderId="2" xfId="0" applyNumberFormat="1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 shrinkToFit="1"/>
    </xf>
    <xf numFmtId="0" fontId="28" fillId="6" borderId="2" xfId="0" applyFont="1" applyFill="1" applyBorder="1" applyAlignment="1">
      <alignment horizontal="center" vertical="center"/>
    </xf>
    <xf numFmtId="0" fontId="32" fillId="6" borderId="4" xfId="0" applyFont="1" applyFill="1" applyBorder="1" applyAlignment="1">
      <alignment horizontal="center" vertical="center"/>
    </xf>
    <xf numFmtId="177" fontId="32" fillId="6" borderId="2" xfId="0" applyNumberFormat="1" applyFont="1" applyFill="1" applyBorder="1" applyAlignment="1">
      <alignment horizontal="center" vertical="center"/>
    </xf>
    <xf numFmtId="177" fontId="10" fillId="6" borderId="2" xfId="0" applyNumberFormat="1" applyFont="1" applyFill="1" applyBorder="1" applyAlignment="1">
      <alignment horizontal="center" vertical="center"/>
    </xf>
    <xf numFmtId="177" fontId="28" fillId="8" borderId="2" xfId="0" applyNumberFormat="1" applyFont="1" applyFill="1" applyBorder="1" applyAlignment="1">
      <alignment vertical="center"/>
    </xf>
    <xf numFmtId="0" fontId="10" fillId="6" borderId="3" xfId="0" applyFont="1" applyFill="1" applyBorder="1" applyAlignment="1">
      <alignment horizontal="center" vertical="center"/>
    </xf>
    <xf numFmtId="176" fontId="10" fillId="6" borderId="2" xfId="0" applyNumberFormat="1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 shrinkToFit="1"/>
    </xf>
    <xf numFmtId="177" fontId="15" fillId="6" borderId="2" xfId="0" applyNumberFormat="1" applyFont="1" applyFill="1" applyBorder="1" applyAlignment="1">
      <alignment horizontal="center" vertical="center" shrinkToFit="1"/>
    </xf>
    <xf numFmtId="0" fontId="10" fillId="7" borderId="2" xfId="0" applyFont="1" applyFill="1" applyBorder="1" applyAlignment="1">
      <alignment horizontal="center" vertical="center"/>
    </xf>
    <xf numFmtId="0" fontId="28" fillId="7" borderId="2" xfId="0" applyFont="1" applyFill="1" applyBorder="1" applyAlignment="1">
      <alignment horizontal="center" vertical="center"/>
    </xf>
    <xf numFmtId="177" fontId="15" fillId="7" borderId="2" xfId="0" applyNumberFormat="1" applyFont="1" applyFill="1" applyBorder="1" applyAlignment="1">
      <alignment horizontal="center" vertical="center"/>
    </xf>
    <xf numFmtId="177" fontId="10" fillId="7" borderId="2" xfId="0" applyNumberFormat="1" applyFont="1" applyFill="1" applyBorder="1" applyAlignment="1">
      <alignment horizontal="center" vertical="center"/>
    </xf>
    <xf numFmtId="179" fontId="13" fillId="6" borderId="2" xfId="0" applyNumberFormat="1" applyFont="1" applyFill="1" applyBorder="1" applyAlignment="1">
      <alignment horizontal="center" vertical="center"/>
    </xf>
    <xf numFmtId="177" fontId="10" fillId="6" borderId="2" xfId="0" applyNumberFormat="1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 vertical="center" wrapText="1"/>
    </xf>
    <xf numFmtId="177" fontId="28" fillId="8" borderId="2" xfId="0" applyNumberFormat="1" applyFont="1" applyFill="1" applyBorder="1"/>
    <xf numFmtId="177" fontId="10" fillId="8" borderId="2" xfId="0" applyNumberFormat="1" applyFont="1" applyFill="1" applyBorder="1" applyAlignment="1">
      <alignment horizontal="center"/>
    </xf>
    <xf numFmtId="176" fontId="13" fillId="0" borderId="0" xfId="0" applyNumberFormat="1" applyFont="1" applyAlignment="1">
      <alignment horizontal="center" vertical="center"/>
    </xf>
    <xf numFmtId="0" fontId="13" fillId="3" borderId="25" xfId="0" applyFont="1" applyFill="1" applyBorder="1" applyAlignment="1">
      <alignment horizontal="center" vertical="center" shrinkToFit="1"/>
    </xf>
    <xf numFmtId="0" fontId="10" fillId="3" borderId="25" xfId="0" applyFont="1" applyFill="1" applyBorder="1" applyAlignment="1">
      <alignment horizontal="center" vertical="center" shrinkToFit="1"/>
    </xf>
    <xf numFmtId="0" fontId="13" fillId="3" borderId="26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6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0000FF"/>
      <color rgb="FF0000CC"/>
      <color rgb="FF800080"/>
      <color rgb="FFFF00FF"/>
      <color rgb="FF00FF00"/>
      <color rgb="FF000099"/>
      <color rgb="FF663300"/>
      <color rgb="FF00808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694257797184693E-2"/>
          <c:y val="8.5397452587317707E-2"/>
          <c:w val="0.69929279282536649"/>
          <c:h val="0.73441809225093169"/>
        </c:manualLayout>
      </c:layout>
      <c:lineChart>
        <c:grouping val="standard"/>
        <c:varyColors val="0"/>
        <c:ser>
          <c:idx val="0"/>
          <c:order val="0"/>
          <c:tx>
            <c:strRef>
              <c:f>Na!$B$2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Na!$B$3:$B$20</c:f>
              <c:numCache>
                <c:formatCode>0.0</c:formatCode>
                <c:ptCount val="18"/>
                <c:pt idx="1">
                  <c:v>141.88999999999999</c:v>
                </c:pt>
                <c:pt idx="2">
                  <c:v>141.79500000000002</c:v>
                </c:pt>
                <c:pt idx="3">
                  <c:v>141.85714285714283</c:v>
                </c:pt>
                <c:pt idx="4">
                  <c:v>141.745</c:v>
                </c:pt>
                <c:pt idx="5">
                  <c:v>141.99090909090913</c:v>
                </c:pt>
                <c:pt idx="6">
                  <c:v>142.03</c:v>
                </c:pt>
                <c:pt idx="7">
                  <c:v>141.96875</c:v>
                </c:pt>
                <c:pt idx="8">
                  <c:v>142.19</c:v>
                </c:pt>
                <c:pt idx="9">
                  <c:v>142.10555555555555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A6-4BCE-9A6B-5A7A768580ED}"/>
            </c:ext>
          </c:extLst>
        </c:ser>
        <c:ser>
          <c:idx val="1"/>
          <c:order val="1"/>
          <c:tx>
            <c:strRef>
              <c:f>Na!$C$2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Na!$C$3:$C$20</c:f>
              <c:numCache>
                <c:formatCode>0.0</c:formatCode>
                <c:ptCount val="18"/>
                <c:pt idx="1">
                  <c:v>142.74545454545458</c:v>
                </c:pt>
                <c:pt idx="2">
                  <c:v>143.10842105263154</c:v>
                </c:pt>
                <c:pt idx="3">
                  <c:v>143.06067415730334</c:v>
                </c:pt>
                <c:pt idx="4">
                  <c:v>143.13333333333333</c:v>
                </c:pt>
                <c:pt idx="5">
                  <c:v>143.25757575757575</c:v>
                </c:pt>
                <c:pt idx="6">
                  <c:v>143.20352941176475</c:v>
                </c:pt>
                <c:pt idx="7">
                  <c:v>143.04326923076923</c:v>
                </c:pt>
                <c:pt idx="8">
                  <c:v>142.91568627450985</c:v>
                </c:pt>
                <c:pt idx="9">
                  <c:v>142.99090909090918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A6-4BCE-9A6B-5A7A768580ED}"/>
            </c:ext>
          </c:extLst>
        </c:ser>
        <c:ser>
          <c:idx val="2"/>
          <c:order val="2"/>
          <c:tx>
            <c:strRef>
              <c:f>Na!$D$2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Na!$D$3:$D$20</c:f>
              <c:numCache>
                <c:formatCode>0.0</c:formatCode>
                <c:ptCount val="18"/>
                <c:pt idx="1">
                  <c:v>142.28947368421052</c:v>
                </c:pt>
                <c:pt idx="2">
                  <c:v>142.35789473684213</c:v>
                </c:pt>
                <c:pt idx="3">
                  <c:v>142.05555555555554</c:v>
                </c:pt>
                <c:pt idx="4">
                  <c:v>142.68823529411762</c:v>
                </c:pt>
                <c:pt idx="5">
                  <c:v>142.9</c:v>
                </c:pt>
                <c:pt idx="6">
                  <c:v>142.90666666666664</c:v>
                </c:pt>
                <c:pt idx="7">
                  <c:v>143.43636363636364</c:v>
                </c:pt>
                <c:pt idx="8">
                  <c:v>143.08666666666664</c:v>
                </c:pt>
                <c:pt idx="9">
                  <c:v>142.31333333333333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A6-4BCE-9A6B-5A7A768580ED}"/>
            </c:ext>
          </c:extLst>
        </c:ser>
        <c:ser>
          <c:idx val="4"/>
          <c:order val="3"/>
          <c:tx>
            <c:strRef>
              <c:f>Na!$E$2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Na!$E$3:$E$20</c:f>
              <c:numCache>
                <c:formatCode>0.0</c:formatCode>
                <c:ptCount val="18"/>
                <c:pt idx="0">
                  <c:v>144.30000000000001</c:v>
                </c:pt>
                <c:pt idx="1">
                  <c:v>144.232</c:v>
                </c:pt>
                <c:pt idx="2">
                  <c:v>144.11699999999999</c:v>
                </c:pt>
                <c:pt idx="3">
                  <c:v>144.42099999999999</c:v>
                </c:pt>
                <c:pt idx="4">
                  <c:v>143.392</c:v>
                </c:pt>
                <c:pt idx="5">
                  <c:v>143.185</c:v>
                </c:pt>
                <c:pt idx="6" formatCode="0.0_ ">
                  <c:v>143.346</c:v>
                </c:pt>
                <c:pt idx="7">
                  <c:v>143.36799999999999</c:v>
                </c:pt>
                <c:pt idx="8">
                  <c:v>143.511</c:v>
                </c:pt>
                <c:pt idx="9">
                  <c:v>143.42699999999999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A6-4BCE-9A6B-5A7A768580ED}"/>
            </c:ext>
          </c:extLst>
        </c:ser>
        <c:ser>
          <c:idx val="5"/>
          <c:order val="4"/>
          <c:tx>
            <c:strRef>
              <c:f>Na!$F$2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Na!$F$3:$F$20</c:f>
              <c:numCache>
                <c:formatCode>0.0</c:formatCode>
                <c:ptCount val="18"/>
                <c:pt idx="1">
                  <c:v>143.27777777777777</c:v>
                </c:pt>
                <c:pt idx="2">
                  <c:v>143.375</c:v>
                </c:pt>
                <c:pt idx="3">
                  <c:v>142.9</c:v>
                </c:pt>
                <c:pt idx="4">
                  <c:v>143.19999999999999</c:v>
                </c:pt>
                <c:pt idx="5">
                  <c:v>143.59090909090909</c:v>
                </c:pt>
                <c:pt idx="6">
                  <c:v>143.05000000000001</c:v>
                </c:pt>
                <c:pt idx="7">
                  <c:v>143.31578947368422</c:v>
                </c:pt>
                <c:pt idx="8">
                  <c:v>143.05263157894737</c:v>
                </c:pt>
                <c:pt idx="9">
                  <c:v>143.64705882352942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9A6-4BCE-9A6B-5A7A768580ED}"/>
            </c:ext>
          </c:extLst>
        </c:ser>
        <c:ser>
          <c:idx val="6"/>
          <c:order val="5"/>
          <c:tx>
            <c:strRef>
              <c:f>Na!$G$2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Na!$G$3:$G$20</c:f>
              <c:numCache>
                <c:formatCode>0.0</c:formatCode>
                <c:ptCount val="18"/>
                <c:pt idx="1">
                  <c:v>143.80000000000001</c:v>
                </c:pt>
                <c:pt idx="2">
                  <c:v>143.965</c:v>
                </c:pt>
                <c:pt idx="3">
                  <c:v>143.93461538461537</c:v>
                </c:pt>
                <c:pt idx="4">
                  <c:v>143.49222222222224</c:v>
                </c:pt>
                <c:pt idx="5">
                  <c:v>143.25111111111113</c:v>
                </c:pt>
                <c:pt idx="6">
                  <c:v>143.06909090909096</c:v>
                </c:pt>
                <c:pt idx="7">
                  <c:v>143.33136363636365</c:v>
                </c:pt>
                <c:pt idx="8">
                  <c:v>142.9994736842105</c:v>
                </c:pt>
                <c:pt idx="9">
                  <c:v>142.72277777777776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9A6-4BCE-9A6B-5A7A768580ED}"/>
            </c:ext>
          </c:extLst>
        </c:ser>
        <c:ser>
          <c:idx val="7"/>
          <c:order val="6"/>
          <c:tx>
            <c:strRef>
              <c:f>Na!$H$2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Na!$H$3:$H$20</c:f>
              <c:numCache>
                <c:formatCode>0.0</c:formatCode>
                <c:ptCount val="18"/>
                <c:pt idx="1">
                  <c:v>143.09200000000001</c:v>
                </c:pt>
                <c:pt idx="2">
                  <c:v>143.404</c:v>
                </c:pt>
                <c:pt idx="3">
                  <c:v>143.173</c:v>
                </c:pt>
                <c:pt idx="4">
                  <c:v>143.047</c:v>
                </c:pt>
                <c:pt idx="5">
                  <c:v>142.94300000000001</c:v>
                </c:pt>
                <c:pt idx="6">
                  <c:v>143.32599999999999</c:v>
                </c:pt>
                <c:pt idx="7">
                  <c:v>143.30600000000001</c:v>
                </c:pt>
                <c:pt idx="8">
                  <c:v>142.48400000000001</c:v>
                </c:pt>
                <c:pt idx="9">
                  <c:v>142.619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9A6-4BCE-9A6B-5A7A768580ED}"/>
            </c:ext>
          </c:extLst>
        </c:ser>
        <c:ser>
          <c:idx val="8"/>
          <c:order val="7"/>
          <c:tx>
            <c:strRef>
              <c:f>Na!$I$2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Na!$I$3:$I$20</c:f>
              <c:numCache>
                <c:formatCode>0.0</c:formatCode>
                <c:ptCount val="18"/>
                <c:pt idx="1">
                  <c:v>142.22999999999999</c:v>
                </c:pt>
                <c:pt idx="2">
                  <c:v>142.69999999999999</c:v>
                </c:pt>
                <c:pt idx="3">
                  <c:v>142.91999999999999</c:v>
                </c:pt>
                <c:pt idx="4">
                  <c:v>142.94</c:v>
                </c:pt>
                <c:pt idx="5">
                  <c:v>142.66999999999999</c:v>
                </c:pt>
                <c:pt idx="6">
                  <c:v>142.66999999999999</c:v>
                </c:pt>
                <c:pt idx="7">
                  <c:v>142.79</c:v>
                </c:pt>
                <c:pt idx="8">
                  <c:v>142.80000000000001</c:v>
                </c:pt>
                <c:pt idx="9">
                  <c:v>142.84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9A6-4BCE-9A6B-5A7A768580ED}"/>
            </c:ext>
          </c:extLst>
        </c:ser>
        <c:ser>
          <c:idx val="3"/>
          <c:order val="8"/>
          <c:tx>
            <c:strRef>
              <c:f>Na!$J$2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Na!$J$3:$J$20</c:f>
              <c:numCache>
                <c:formatCode>0.0</c:formatCode>
                <c:ptCount val="18"/>
                <c:pt idx="0">
                  <c:v>142.9</c:v>
                </c:pt>
                <c:pt idx="1">
                  <c:v>142.74545454545458</c:v>
                </c:pt>
                <c:pt idx="2">
                  <c:v>142.86000000000001</c:v>
                </c:pt>
                <c:pt idx="3">
                  <c:v>142.86000000000001</c:v>
                </c:pt>
                <c:pt idx="4">
                  <c:v>142.82</c:v>
                </c:pt>
                <c:pt idx="5">
                  <c:v>143.22999999999999</c:v>
                </c:pt>
                <c:pt idx="6">
                  <c:v>142.79</c:v>
                </c:pt>
                <c:pt idx="7">
                  <c:v>143.22</c:v>
                </c:pt>
                <c:pt idx="8">
                  <c:v>142.9</c:v>
                </c:pt>
                <c:pt idx="9">
                  <c:v>142.44999999999999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9A6-4BCE-9A6B-5A7A768580ED}"/>
            </c:ext>
          </c:extLst>
        </c:ser>
        <c:ser>
          <c:idx val="14"/>
          <c:order val="9"/>
          <c:tx>
            <c:strRef>
              <c:f>Na!$K$2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Na!$K$3:$K$20</c:f>
              <c:numCache>
                <c:formatCode>0.0</c:formatCode>
                <c:ptCount val="18"/>
                <c:pt idx="1">
                  <c:v>142</c:v>
                </c:pt>
                <c:pt idx="2">
                  <c:v>141.9</c:v>
                </c:pt>
                <c:pt idx="3">
                  <c:v>141.85</c:v>
                </c:pt>
                <c:pt idx="4">
                  <c:v>142</c:v>
                </c:pt>
                <c:pt idx="5">
                  <c:v>142.4</c:v>
                </c:pt>
                <c:pt idx="6">
                  <c:v>142.15</c:v>
                </c:pt>
                <c:pt idx="7">
                  <c:v>141.94999999999999</c:v>
                </c:pt>
                <c:pt idx="8">
                  <c:v>142.14285714285714</c:v>
                </c:pt>
                <c:pt idx="9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9A6-4BCE-9A6B-5A7A768580ED}"/>
            </c:ext>
          </c:extLst>
        </c:ser>
        <c:ser>
          <c:idx val="9"/>
          <c:order val="10"/>
          <c:tx>
            <c:strRef>
              <c:f>Na!$L$2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Na!$L$3:$L$20</c:f>
              <c:numCache>
                <c:formatCode>0</c:formatCode>
                <c:ptCount val="18"/>
                <c:pt idx="0">
                  <c:v>143</c:v>
                </c:pt>
                <c:pt idx="1">
                  <c:v>143</c:v>
                </c:pt>
                <c:pt idx="2">
                  <c:v>143</c:v>
                </c:pt>
                <c:pt idx="3">
                  <c:v>143</c:v>
                </c:pt>
                <c:pt idx="4">
                  <c:v>143</c:v>
                </c:pt>
                <c:pt idx="5">
                  <c:v>143</c:v>
                </c:pt>
                <c:pt idx="6">
                  <c:v>143</c:v>
                </c:pt>
                <c:pt idx="7">
                  <c:v>143</c:v>
                </c:pt>
                <c:pt idx="8">
                  <c:v>143</c:v>
                </c:pt>
                <c:pt idx="9">
                  <c:v>143</c:v>
                </c:pt>
                <c:pt idx="10">
                  <c:v>143</c:v>
                </c:pt>
                <c:pt idx="11">
                  <c:v>143</c:v>
                </c:pt>
                <c:pt idx="12">
                  <c:v>143</c:v>
                </c:pt>
                <c:pt idx="13">
                  <c:v>143</c:v>
                </c:pt>
                <c:pt idx="14">
                  <c:v>143</c:v>
                </c:pt>
                <c:pt idx="15">
                  <c:v>143</c:v>
                </c:pt>
                <c:pt idx="16">
                  <c:v>143</c:v>
                </c:pt>
                <c:pt idx="17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9A6-4BCE-9A6B-5A7A768580ED}"/>
            </c:ext>
          </c:extLst>
        </c:ser>
        <c:ser>
          <c:idx val="10"/>
          <c:order val="11"/>
          <c:tx>
            <c:strRef>
              <c:f>Na!$M$2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Na!$M$3:$M$20</c:f>
              <c:numCache>
                <c:formatCode>0.0</c:formatCode>
                <c:ptCount val="18"/>
                <c:pt idx="0">
                  <c:v>143.60000000000002</c:v>
                </c:pt>
                <c:pt idx="1">
                  <c:v>142.83021605528972</c:v>
                </c:pt>
                <c:pt idx="2">
                  <c:v>142.95823157894739</c:v>
                </c:pt>
                <c:pt idx="3">
                  <c:v>142.90319879546169</c:v>
                </c:pt>
                <c:pt idx="4">
                  <c:v>142.84577908496732</c:v>
                </c:pt>
                <c:pt idx="5">
                  <c:v>142.94185050505052</c:v>
                </c:pt>
                <c:pt idx="6">
                  <c:v>142.85412869875225</c:v>
                </c:pt>
                <c:pt idx="7">
                  <c:v>142.97295359771809</c:v>
                </c:pt>
                <c:pt idx="8">
                  <c:v>142.80823153471917</c:v>
                </c:pt>
                <c:pt idx="9">
                  <c:v>142.71156345811053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9A6-4BCE-9A6B-5A7A768580ED}"/>
            </c:ext>
          </c:extLst>
        </c:ser>
        <c:ser>
          <c:idx val="11"/>
          <c:order val="12"/>
          <c:tx>
            <c:strRef>
              <c:f>Na!$N$2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Na!$N$3:$N$20</c:f>
              <c:numCache>
                <c:formatCode>0.0</c:formatCode>
                <c:ptCount val="18"/>
                <c:pt idx="0">
                  <c:v>1.4000000000000057</c:v>
                </c:pt>
                <c:pt idx="1">
                  <c:v>2.342000000000013</c:v>
                </c:pt>
                <c:pt idx="2">
                  <c:v>2.3219999999999743</c:v>
                </c:pt>
                <c:pt idx="3">
                  <c:v>2.570999999999998</c:v>
                </c:pt>
                <c:pt idx="4">
                  <c:v>1.7472222222222342</c:v>
                </c:pt>
                <c:pt idx="5">
                  <c:v>1.5999999999999659</c:v>
                </c:pt>
                <c:pt idx="6">
                  <c:v>1.3160000000000025</c:v>
                </c:pt>
                <c:pt idx="7">
                  <c:v>1.4863636363636488</c:v>
                </c:pt>
                <c:pt idx="8">
                  <c:v>1.3681428571428569</c:v>
                </c:pt>
                <c:pt idx="9">
                  <c:v>1.6470588235294201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9A6-4BCE-9A6B-5A7A768580ED}"/>
            </c:ext>
          </c:extLst>
        </c:ser>
        <c:ser>
          <c:idx val="12"/>
          <c:order val="13"/>
          <c:tx>
            <c:strRef>
              <c:f>Na!$O$2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Na!$O$3:$O$20</c:f>
              <c:numCache>
                <c:formatCode>General</c:formatCode>
                <c:ptCount val="18"/>
                <c:pt idx="0">
                  <c:v>141</c:v>
                </c:pt>
                <c:pt idx="1">
                  <c:v>141</c:v>
                </c:pt>
                <c:pt idx="2">
                  <c:v>141</c:v>
                </c:pt>
                <c:pt idx="3">
                  <c:v>141</c:v>
                </c:pt>
                <c:pt idx="4">
                  <c:v>141</c:v>
                </c:pt>
                <c:pt idx="5">
                  <c:v>141</c:v>
                </c:pt>
                <c:pt idx="6">
                  <c:v>141</c:v>
                </c:pt>
                <c:pt idx="7">
                  <c:v>141</c:v>
                </c:pt>
                <c:pt idx="8">
                  <c:v>141</c:v>
                </c:pt>
                <c:pt idx="9">
                  <c:v>141</c:v>
                </c:pt>
                <c:pt idx="10">
                  <c:v>141</c:v>
                </c:pt>
                <c:pt idx="11">
                  <c:v>141</c:v>
                </c:pt>
                <c:pt idx="12">
                  <c:v>141</c:v>
                </c:pt>
                <c:pt idx="13">
                  <c:v>141</c:v>
                </c:pt>
                <c:pt idx="14">
                  <c:v>141</c:v>
                </c:pt>
                <c:pt idx="15">
                  <c:v>141</c:v>
                </c:pt>
                <c:pt idx="16">
                  <c:v>141</c:v>
                </c:pt>
                <c:pt idx="17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9A6-4BCE-9A6B-5A7A768580ED}"/>
            </c:ext>
          </c:extLst>
        </c:ser>
        <c:ser>
          <c:idx val="13"/>
          <c:order val="14"/>
          <c:tx>
            <c:strRef>
              <c:f>Na!$P$2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Na!$P$3:$P$20</c:f>
              <c:numCache>
                <c:formatCode>General</c:formatCode>
                <c:ptCount val="18"/>
                <c:pt idx="0">
                  <c:v>145</c:v>
                </c:pt>
                <c:pt idx="1">
                  <c:v>145</c:v>
                </c:pt>
                <c:pt idx="2">
                  <c:v>145</c:v>
                </c:pt>
                <c:pt idx="3">
                  <c:v>145</c:v>
                </c:pt>
                <c:pt idx="4">
                  <c:v>145</c:v>
                </c:pt>
                <c:pt idx="5">
                  <c:v>145</c:v>
                </c:pt>
                <c:pt idx="6">
                  <c:v>145</c:v>
                </c:pt>
                <c:pt idx="7">
                  <c:v>145</c:v>
                </c:pt>
                <c:pt idx="8">
                  <c:v>145</c:v>
                </c:pt>
                <c:pt idx="9">
                  <c:v>145</c:v>
                </c:pt>
                <c:pt idx="10">
                  <c:v>145</c:v>
                </c:pt>
                <c:pt idx="11">
                  <c:v>145</c:v>
                </c:pt>
                <c:pt idx="12">
                  <c:v>145</c:v>
                </c:pt>
                <c:pt idx="13">
                  <c:v>145</c:v>
                </c:pt>
                <c:pt idx="14">
                  <c:v>145</c:v>
                </c:pt>
                <c:pt idx="15">
                  <c:v>145</c:v>
                </c:pt>
                <c:pt idx="16">
                  <c:v>145</c:v>
                </c:pt>
                <c:pt idx="17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9A6-4BCE-9A6B-5A7A76858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426560"/>
        <c:axId val="193428096"/>
      </c:lineChart>
      <c:catAx>
        <c:axId val="193426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3428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428096"/>
        <c:scaling>
          <c:orientation val="minMax"/>
          <c:max val="147"/>
          <c:min val="13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3426560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087627935396967"/>
          <c:y val="0.11542663862079475"/>
          <c:w val="0.15850518685164938"/>
          <c:h val="0.864641435461557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05387293758342E-2"/>
          <c:y val="8.0247155451736871E-2"/>
          <c:w val="0.64572535879785464"/>
          <c:h val="0.77778012207069702"/>
        </c:manualLayout>
      </c:layout>
      <c:lineChart>
        <c:grouping val="standard"/>
        <c:varyColors val="0"/>
        <c:ser>
          <c:idx val="10"/>
          <c:order val="0"/>
          <c:tx>
            <c:strRef>
              <c:f>HDL!$C$2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HDL!$C$3:$C$20</c:f>
              <c:numCache>
                <c:formatCode>0.0</c:formatCode>
                <c:ptCount val="18"/>
                <c:pt idx="1">
                  <c:v>50.628915662650577</c:v>
                </c:pt>
                <c:pt idx="2">
                  <c:v>50.601020408163265</c:v>
                </c:pt>
                <c:pt idx="3">
                  <c:v>50.729213483146083</c:v>
                </c:pt>
                <c:pt idx="4">
                  <c:v>50.75411764705882</c:v>
                </c:pt>
                <c:pt idx="5">
                  <c:v>50.717171717171723</c:v>
                </c:pt>
                <c:pt idx="6">
                  <c:v>50.33164556962025</c:v>
                </c:pt>
                <c:pt idx="7">
                  <c:v>51.04245283018868</c:v>
                </c:pt>
                <c:pt idx="8">
                  <c:v>51.510679611650488</c:v>
                </c:pt>
                <c:pt idx="9">
                  <c:v>51.333734939759047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25-4F68-9325-2B156F952DD0}"/>
            </c:ext>
          </c:extLst>
        </c:ser>
        <c:ser>
          <c:idx val="3"/>
          <c:order val="1"/>
          <c:tx>
            <c:strRef>
              <c:f>HDL!$G$2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HDL!$G$3:$G$20</c:f>
              <c:numCache>
                <c:formatCode>0.0</c:formatCode>
                <c:ptCount val="18"/>
                <c:pt idx="1">
                  <c:v>53.6</c:v>
                </c:pt>
                <c:pt idx="2">
                  <c:v>52.352499999999999</c:v>
                </c:pt>
                <c:pt idx="3">
                  <c:v>52.142307692307696</c:v>
                </c:pt>
                <c:pt idx="4">
                  <c:v>52.235789473684214</c:v>
                </c:pt>
                <c:pt idx="5">
                  <c:v>51.207142857142863</c:v>
                </c:pt>
                <c:pt idx="6">
                  <c:v>50.449565217391303</c:v>
                </c:pt>
                <c:pt idx="7">
                  <c:v>50.740434782608702</c:v>
                </c:pt>
                <c:pt idx="8">
                  <c:v>50.468400000000003</c:v>
                </c:pt>
                <c:pt idx="9">
                  <c:v>50.529090909090904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25-4F68-9325-2B156F952DD0}"/>
            </c:ext>
          </c:extLst>
        </c:ser>
        <c:ser>
          <c:idx val="1"/>
          <c:order val="2"/>
          <c:tx>
            <c:strRef>
              <c:f>HDL!$H$2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HDL!$H$3:$H$20</c:f>
              <c:numCache>
                <c:formatCode>0.0</c:formatCode>
                <c:ptCount val="18"/>
                <c:pt idx="1">
                  <c:v>51.076000000000001</c:v>
                </c:pt>
                <c:pt idx="2">
                  <c:v>51.234000000000002</c:v>
                </c:pt>
                <c:pt idx="3">
                  <c:v>51.944000000000003</c:v>
                </c:pt>
                <c:pt idx="4">
                  <c:v>52.256</c:v>
                </c:pt>
                <c:pt idx="5">
                  <c:v>52.430999999999997</c:v>
                </c:pt>
                <c:pt idx="6">
                  <c:v>52.359000000000002</c:v>
                </c:pt>
                <c:pt idx="7">
                  <c:v>52.003</c:v>
                </c:pt>
                <c:pt idx="8">
                  <c:v>52.36</c:v>
                </c:pt>
                <c:pt idx="9">
                  <c:v>52.142000000000003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25-4F68-9325-2B156F952DD0}"/>
            </c:ext>
          </c:extLst>
        </c:ser>
        <c:ser>
          <c:idx val="9"/>
          <c:order val="3"/>
          <c:tx>
            <c:strRef>
              <c:f>HDL!$J$2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HDL!$J$3:$J$20</c:f>
              <c:numCache>
                <c:formatCode>0.0</c:formatCode>
                <c:ptCount val="18"/>
                <c:pt idx="0">
                  <c:v>51.2</c:v>
                </c:pt>
                <c:pt idx="1">
                  <c:v>50.628915662650577</c:v>
                </c:pt>
                <c:pt idx="2">
                  <c:v>50.91</c:v>
                </c:pt>
                <c:pt idx="3">
                  <c:v>50.73</c:v>
                </c:pt>
                <c:pt idx="4">
                  <c:v>50.35</c:v>
                </c:pt>
                <c:pt idx="5">
                  <c:v>50.34</c:v>
                </c:pt>
                <c:pt idx="6">
                  <c:v>50.7</c:v>
                </c:pt>
                <c:pt idx="7">
                  <c:v>50.8</c:v>
                </c:pt>
                <c:pt idx="8">
                  <c:v>50.49</c:v>
                </c:pt>
                <c:pt idx="9">
                  <c:v>50.14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25-4F68-9325-2B156F952DD0}"/>
            </c:ext>
          </c:extLst>
        </c:ser>
        <c:ser>
          <c:idx val="11"/>
          <c:order val="4"/>
          <c:tx>
            <c:strRef>
              <c:f>HDL!$K$2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HDL!$K$3:$K$20</c:f>
              <c:numCache>
                <c:formatCode>0.0</c:formatCode>
                <c:ptCount val="18"/>
                <c:pt idx="1">
                  <c:v>50.555555555555557</c:v>
                </c:pt>
                <c:pt idx="2">
                  <c:v>50.89473684210526</c:v>
                </c:pt>
                <c:pt idx="3">
                  <c:v>51.4</c:v>
                </c:pt>
                <c:pt idx="4">
                  <c:v>51.3</c:v>
                </c:pt>
                <c:pt idx="5">
                  <c:v>51.4</c:v>
                </c:pt>
                <c:pt idx="6">
                  <c:v>51.6</c:v>
                </c:pt>
                <c:pt idx="7">
                  <c:v>51.9</c:v>
                </c:pt>
                <c:pt idx="8">
                  <c:v>51.428571428571431</c:v>
                </c:pt>
                <c:pt idx="9">
                  <c:v>51.466666666666669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25-4F68-9325-2B156F952DD0}"/>
            </c:ext>
          </c:extLst>
        </c:ser>
        <c:ser>
          <c:idx val="5"/>
          <c:order val="5"/>
          <c:tx>
            <c:strRef>
              <c:f>HDL!$O$2</c:f>
              <c:strCache>
                <c:ptCount val="1"/>
                <c:pt idx="0">
                  <c:v>積水認証値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HDL!$O$3:$O$20</c:f>
              <c:numCache>
                <c:formatCode>0</c:formatCode>
                <c:ptCount val="18"/>
                <c:pt idx="0">
                  <c:v>52</c:v>
                </c:pt>
                <c:pt idx="1">
                  <c:v>52</c:v>
                </c:pt>
                <c:pt idx="2">
                  <c:v>52</c:v>
                </c:pt>
                <c:pt idx="3">
                  <c:v>52</c:v>
                </c:pt>
                <c:pt idx="4">
                  <c:v>52</c:v>
                </c:pt>
                <c:pt idx="5">
                  <c:v>52</c:v>
                </c:pt>
                <c:pt idx="6">
                  <c:v>52</c:v>
                </c:pt>
                <c:pt idx="7">
                  <c:v>52</c:v>
                </c:pt>
                <c:pt idx="8">
                  <c:v>52</c:v>
                </c:pt>
                <c:pt idx="9">
                  <c:v>52</c:v>
                </c:pt>
                <c:pt idx="10">
                  <c:v>52</c:v>
                </c:pt>
                <c:pt idx="11">
                  <c:v>52</c:v>
                </c:pt>
                <c:pt idx="12">
                  <c:v>52</c:v>
                </c:pt>
                <c:pt idx="13">
                  <c:v>52</c:v>
                </c:pt>
                <c:pt idx="14">
                  <c:v>52</c:v>
                </c:pt>
                <c:pt idx="15">
                  <c:v>52</c:v>
                </c:pt>
                <c:pt idx="16">
                  <c:v>52</c:v>
                </c:pt>
                <c:pt idx="17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625-4F68-9325-2B156F952DD0}"/>
            </c:ext>
          </c:extLst>
        </c:ser>
        <c:ser>
          <c:idx val="6"/>
          <c:order val="6"/>
          <c:tx>
            <c:strRef>
              <c:f>HDL!$P$2</c:f>
              <c:strCache>
                <c:ptCount val="1"/>
                <c:pt idx="0">
                  <c:v>積水平均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HDL!$P$3:$P$17</c:f>
              <c:numCache>
                <c:formatCode>0.0</c:formatCode>
                <c:ptCount val="15"/>
                <c:pt idx="0">
                  <c:v>51.2</c:v>
                </c:pt>
                <c:pt idx="1">
                  <c:v>51.297877376171343</c:v>
                </c:pt>
                <c:pt idx="2">
                  <c:v>51.198451450053703</c:v>
                </c:pt>
                <c:pt idx="3">
                  <c:v>51.389104235090755</c:v>
                </c:pt>
                <c:pt idx="4">
                  <c:v>51.379181424148598</c:v>
                </c:pt>
                <c:pt idx="5">
                  <c:v>51.219062914862924</c:v>
                </c:pt>
                <c:pt idx="6">
                  <c:v>51.088042157402313</c:v>
                </c:pt>
                <c:pt idx="7">
                  <c:v>51.297177522559466</c:v>
                </c:pt>
                <c:pt idx="8">
                  <c:v>51.251530208044393</c:v>
                </c:pt>
                <c:pt idx="9">
                  <c:v>51.122298503103323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625-4F68-9325-2B156F952DD0}"/>
            </c:ext>
          </c:extLst>
        </c:ser>
        <c:ser>
          <c:idx val="7"/>
          <c:order val="7"/>
          <c:tx>
            <c:strRef>
              <c:f>HDL!$T$2</c:f>
              <c:strCache>
                <c:ptCount val="1"/>
                <c:pt idx="0">
                  <c:v>積水下限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HDL!$T$3:$T$20</c:f>
              <c:numCache>
                <c:formatCode>General</c:formatCode>
                <c:ptCount val="18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49</c:v>
                </c:pt>
                <c:pt idx="4">
                  <c:v>49</c:v>
                </c:pt>
                <c:pt idx="5">
                  <c:v>49</c:v>
                </c:pt>
                <c:pt idx="6">
                  <c:v>49</c:v>
                </c:pt>
                <c:pt idx="7">
                  <c:v>49</c:v>
                </c:pt>
                <c:pt idx="8">
                  <c:v>49</c:v>
                </c:pt>
                <c:pt idx="9">
                  <c:v>49</c:v>
                </c:pt>
                <c:pt idx="10">
                  <c:v>49</c:v>
                </c:pt>
                <c:pt idx="11">
                  <c:v>49</c:v>
                </c:pt>
                <c:pt idx="12">
                  <c:v>49</c:v>
                </c:pt>
                <c:pt idx="13">
                  <c:v>49</c:v>
                </c:pt>
                <c:pt idx="14">
                  <c:v>49</c:v>
                </c:pt>
                <c:pt idx="15">
                  <c:v>49</c:v>
                </c:pt>
                <c:pt idx="16">
                  <c:v>49</c:v>
                </c:pt>
                <c:pt idx="17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625-4F68-9325-2B156F952DD0}"/>
            </c:ext>
          </c:extLst>
        </c:ser>
        <c:ser>
          <c:idx val="8"/>
          <c:order val="8"/>
          <c:tx>
            <c:strRef>
              <c:f>HDL!$U$2</c:f>
              <c:strCache>
                <c:ptCount val="1"/>
                <c:pt idx="0">
                  <c:v>積水上限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HDL!$U$3:$U$20</c:f>
              <c:numCache>
                <c:formatCode>General</c:formatCode>
                <c:ptCount val="18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625-4F68-9325-2B156F952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514048"/>
        <c:axId val="208532608"/>
      </c:lineChart>
      <c:catAx>
        <c:axId val="208514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208532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8532608"/>
        <c:scaling>
          <c:orientation val="minMax"/>
          <c:max val="58"/>
          <c:min val="4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208514048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6449047826086"/>
          <c:y val="0.18209916141941423"/>
          <c:w val="0.22513125649869692"/>
          <c:h val="0.768520849787393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27873656789316E-2"/>
          <c:y val="8.3963228369731746E-2"/>
          <c:w val="0.71716425616441681"/>
          <c:h val="0.80576306535602349"/>
        </c:manualLayout>
      </c:layout>
      <c:lineChart>
        <c:grouping val="standard"/>
        <c:varyColors val="0"/>
        <c:ser>
          <c:idx val="0"/>
          <c:order val="0"/>
          <c:tx>
            <c:strRef>
              <c:f>TP!$B$2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TP!$B$3:$B$20</c:f>
              <c:numCache>
                <c:formatCode>0.00</c:formatCode>
                <c:ptCount val="18"/>
                <c:pt idx="1">
                  <c:v>6.6979999999999986</c:v>
                </c:pt>
                <c:pt idx="2">
                  <c:v>6.7224999999999993</c:v>
                </c:pt>
                <c:pt idx="3">
                  <c:v>6.7085714285714282</c:v>
                </c:pt>
                <c:pt idx="4">
                  <c:v>6.7179999999999991</c:v>
                </c:pt>
                <c:pt idx="5">
                  <c:v>6.708636363636364</c:v>
                </c:pt>
                <c:pt idx="6">
                  <c:v>6.7099999999999991</c:v>
                </c:pt>
                <c:pt idx="7">
                  <c:v>6.7231249999999996</c:v>
                </c:pt>
                <c:pt idx="8">
                  <c:v>6.7174999999999994</c:v>
                </c:pt>
                <c:pt idx="9">
                  <c:v>6.7411111111111106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94-49E7-B9B3-4D47CAD01638}"/>
            </c:ext>
          </c:extLst>
        </c:ser>
        <c:ser>
          <c:idx val="1"/>
          <c:order val="1"/>
          <c:tx>
            <c:strRef>
              <c:f>TP!$C$2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TP!$C$3:$C$20</c:f>
              <c:numCache>
                <c:formatCode>0.00</c:formatCode>
                <c:ptCount val="18"/>
                <c:pt idx="1">
                  <c:v>6.7010256410256401</c:v>
                </c:pt>
                <c:pt idx="2">
                  <c:v>6.7117977528089918</c:v>
                </c:pt>
                <c:pt idx="3">
                  <c:v>6.7296551724137945</c:v>
                </c:pt>
                <c:pt idx="4">
                  <c:v>6.7162790697674435</c:v>
                </c:pt>
                <c:pt idx="5">
                  <c:v>6.6957894736842096</c:v>
                </c:pt>
                <c:pt idx="6">
                  <c:v>6.6976470588235273</c:v>
                </c:pt>
                <c:pt idx="7">
                  <c:v>6.7361386138613826</c:v>
                </c:pt>
                <c:pt idx="8">
                  <c:v>6.7274000000000003</c:v>
                </c:pt>
                <c:pt idx="9">
                  <c:v>6.7085185185185185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94-49E7-B9B3-4D47CAD01638}"/>
            </c:ext>
          </c:extLst>
        </c:ser>
        <c:ser>
          <c:idx val="2"/>
          <c:order val="2"/>
          <c:tx>
            <c:strRef>
              <c:f>TP!$D$2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TP!$D$3:$D$20</c:f>
              <c:numCache>
                <c:formatCode>0.00</c:formatCode>
                <c:ptCount val="18"/>
                <c:pt idx="1">
                  <c:v>6.7143750000000004</c:v>
                </c:pt>
                <c:pt idx="2">
                  <c:v>6.7733333333333334</c:v>
                </c:pt>
                <c:pt idx="3">
                  <c:v>6.7410000000000014</c:v>
                </c:pt>
                <c:pt idx="4">
                  <c:v>6.7341176470588229</c:v>
                </c:pt>
                <c:pt idx="5">
                  <c:v>6.7495238095238088</c:v>
                </c:pt>
                <c:pt idx="6">
                  <c:v>6.7062352941176471</c:v>
                </c:pt>
                <c:pt idx="7">
                  <c:v>6.7188235294117646</c:v>
                </c:pt>
                <c:pt idx="8">
                  <c:v>6.6986666666666652</c:v>
                </c:pt>
                <c:pt idx="9">
                  <c:v>6.66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94-49E7-B9B3-4D47CAD01638}"/>
            </c:ext>
          </c:extLst>
        </c:ser>
        <c:ser>
          <c:idx val="4"/>
          <c:order val="3"/>
          <c:tx>
            <c:strRef>
              <c:f>TP!$E$2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TP!$E$3:$E$20</c:f>
              <c:numCache>
                <c:formatCode>0.00</c:formatCode>
                <c:ptCount val="18"/>
                <c:pt idx="0">
                  <c:v>6.71</c:v>
                </c:pt>
                <c:pt idx="1">
                  <c:v>6.6909999999999998</c:v>
                </c:pt>
                <c:pt idx="2">
                  <c:v>6.6790000000000003</c:v>
                </c:pt>
                <c:pt idx="3">
                  <c:v>6.6929999999999996</c:v>
                </c:pt>
                <c:pt idx="4">
                  <c:v>6.6870000000000003</c:v>
                </c:pt>
                <c:pt idx="5">
                  <c:v>6.6950000000000003</c:v>
                </c:pt>
                <c:pt idx="6">
                  <c:v>6.6920000000000002</c:v>
                </c:pt>
                <c:pt idx="7">
                  <c:v>6.7519999999999998</c:v>
                </c:pt>
                <c:pt idx="8">
                  <c:v>6.75</c:v>
                </c:pt>
                <c:pt idx="9">
                  <c:v>6.7439999999999998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94-49E7-B9B3-4D47CAD01638}"/>
            </c:ext>
          </c:extLst>
        </c:ser>
        <c:ser>
          <c:idx val="5"/>
          <c:order val="4"/>
          <c:tx>
            <c:strRef>
              <c:f>TP!$F$2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TP!$F$3:$F$20</c:f>
              <c:numCache>
                <c:formatCode>0.00</c:formatCode>
                <c:ptCount val="18"/>
                <c:pt idx="1">
                  <c:v>6.7666666666666657</c:v>
                </c:pt>
                <c:pt idx="2">
                  <c:v>6.6937500000000014</c:v>
                </c:pt>
                <c:pt idx="3">
                  <c:v>6.6950000000000003</c:v>
                </c:pt>
                <c:pt idx="4">
                  <c:v>6.74</c:v>
                </c:pt>
                <c:pt idx="5">
                  <c:v>6.7272727272727275</c:v>
                </c:pt>
                <c:pt idx="6">
                  <c:v>6.7150000000000007</c:v>
                </c:pt>
                <c:pt idx="7">
                  <c:v>6.7052631578947377</c:v>
                </c:pt>
                <c:pt idx="8">
                  <c:v>6.7263157894736851</c:v>
                </c:pt>
                <c:pt idx="9">
                  <c:v>6.7823529411764696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94-49E7-B9B3-4D47CAD01638}"/>
            </c:ext>
          </c:extLst>
        </c:ser>
        <c:ser>
          <c:idx val="6"/>
          <c:order val="5"/>
          <c:tx>
            <c:strRef>
              <c:f>TP!$G$2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TP!$G$3:$G$20</c:f>
              <c:numCache>
                <c:formatCode>0.00</c:formatCode>
                <c:ptCount val="18"/>
                <c:pt idx="1">
                  <c:v>6.76</c:v>
                </c:pt>
                <c:pt idx="2">
                  <c:v>6.7163333333333322</c:v>
                </c:pt>
                <c:pt idx="3">
                  <c:v>6.7065769230769234</c:v>
                </c:pt>
                <c:pt idx="4">
                  <c:v>6.7106315789473685</c:v>
                </c:pt>
                <c:pt idx="5">
                  <c:v>6.7031481481481476</c:v>
                </c:pt>
                <c:pt idx="6">
                  <c:v>6.7286521739130425</c:v>
                </c:pt>
                <c:pt idx="7">
                  <c:v>6.7153913043478255</c:v>
                </c:pt>
                <c:pt idx="8">
                  <c:v>6.7133999999999991</c:v>
                </c:pt>
                <c:pt idx="9">
                  <c:v>6.6996818181818183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94-49E7-B9B3-4D47CAD01638}"/>
            </c:ext>
          </c:extLst>
        </c:ser>
        <c:ser>
          <c:idx val="7"/>
          <c:order val="6"/>
          <c:tx>
            <c:strRef>
              <c:f>TP!$H$2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TP!$H$3:$H$20</c:f>
              <c:numCache>
                <c:formatCode>0.00</c:formatCode>
                <c:ptCount val="18"/>
                <c:pt idx="1">
                  <c:v>6.7519999999999998</c:v>
                </c:pt>
                <c:pt idx="2">
                  <c:v>6.7320000000000002</c:v>
                </c:pt>
                <c:pt idx="3">
                  <c:v>6.6980000000000004</c:v>
                </c:pt>
                <c:pt idx="4">
                  <c:v>6.7060000000000004</c:v>
                </c:pt>
                <c:pt idx="5">
                  <c:v>6.6980000000000004</c:v>
                </c:pt>
                <c:pt idx="6">
                  <c:v>6.7190000000000003</c:v>
                </c:pt>
                <c:pt idx="7">
                  <c:v>6.7210000000000001</c:v>
                </c:pt>
                <c:pt idx="8" formatCode="0.0">
                  <c:v>6.7130000000000001</c:v>
                </c:pt>
                <c:pt idx="9">
                  <c:v>6.7080000000000002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94-49E7-B9B3-4D47CAD01638}"/>
            </c:ext>
          </c:extLst>
        </c:ser>
        <c:ser>
          <c:idx val="8"/>
          <c:order val="7"/>
          <c:tx>
            <c:strRef>
              <c:f>TP!$I$2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TP!$I$3:$I$20</c:f>
              <c:numCache>
                <c:formatCode>0.00</c:formatCode>
                <c:ptCount val="18"/>
                <c:pt idx="1">
                  <c:v>6.8</c:v>
                </c:pt>
                <c:pt idx="2">
                  <c:v>6.8</c:v>
                </c:pt>
                <c:pt idx="3">
                  <c:v>6.8</c:v>
                </c:pt>
                <c:pt idx="4">
                  <c:v>6.8</c:v>
                </c:pt>
                <c:pt idx="5">
                  <c:v>6.8</c:v>
                </c:pt>
                <c:pt idx="6">
                  <c:v>6.8</c:v>
                </c:pt>
                <c:pt idx="7">
                  <c:v>6.8</c:v>
                </c:pt>
                <c:pt idx="8">
                  <c:v>6.82</c:v>
                </c:pt>
                <c:pt idx="9">
                  <c:v>6.81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94-49E7-B9B3-4D47CAD01638}"/>
            </c:ext>
          </c:extLst>
        </c:ser>
        <c:ser>
          <c:idx val="3"/>
          <c:order val="8"/>
          <c:tx>
            <c:strRef>
              <c:f>TP!$J$2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TP!$J$3:$J$20</c:f>
              <c:numCache>
                <c:formatCode>0.00</c:formatCode>
                <c:ptCount val="18"/>
                <c:pt idx="0">
                  <c:v>6.75</c:v>
                </c:pt>
                <c:pt idx="1">
                  <c:v>6.7010256410256401</c:v>
                </c:pt>
                <c:pt idx="2">
                  <c:v>6.76</c:v>
                </c:pt>
                <c:pt idx="3">
                  <c:v>6.81</c:v>
                </c:pt>
                <c:pt idx="4">
                  <c:v>6.79</c:v>
                </c:pt>
                <c:pt idx="5">
                  <c:v>6.82</c:v>
                </c:pt>
                <c:pt idx="6">
                  <c:v>6.83</c:v>
                </c:pt>
                <c:pt idx="7">
                  <c:v>6.82</c:v>
                </c:pt>
                <c:pt idx="8">
                  <c:v>6.82</c:v>
                </c:pt>
                <c:pt idx="9">
                  <c:v>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94-49E7-B9B3-4D47CAD01638}"/>
            </c:ext>
          </c:extLst>
        </c:ser>
        <c:ser>
          <c:idx val="14"/>
          <c:order val="9"/>
          <c:tx>
            <c:strRef>
              <c:f>TP!$K$2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TP!$K$3:$K$20</c:f>
              <c:numCache>
                <c:formatCode>0.00</c:formatCode>
                <c:ptCount val="18"/>
                <c:pt idx="1">
                  <c:v>6.7833333333333332</c:v>
                </c:pt>
                <c:pt idx="2">
                  <c:v>6.76</c:v>
                </c:pt>
                <c:pt idx="3">
                  <c:v>6.7500000000000018</c:v>
                </c:pt>
                <c:pt idx="4">
                  <c:v>6.8400000000000007</c:v>
                </c:pt>
                <c:pt idx="5">
                  <c:v>6.8315789473684214</c:v>
                </c:pt>
                <c:pt idx="6">
                  <c:v>6.8100000000000005</c:v>
                </c:pt>
                <c:pt idx="7">
                  <c:v>6.8000000000000016</c:v>
                </c:pt>
                <c:pt idx="8">
                  <c:v>6.7714285714285705</c:v>
                </c:pt>
                <c:pt idx="9">
                  <c:v>6.7666666666666657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694-49E7-B9B3-4D47CAD01638}"/>
            </c:ext>
          </c:extLst>
        </c:ser>
        <c:ser>
          <c:idx val="9"/>
          <c:order val="10"/>
          <c:tx>
            <c:strRef>
              <c:f>TP!$L$2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TP!$L$3:$L$20</c:f>
              <c:numCache>
                <c:formatCode>0.0</c:formatCode>
                <c:ptCount val="18"/>
                <c:pt idx="0">
                  <c:v>6.7</c:v>
                </c:pt>
                <c:pt idx="1">
                  <c:v>6.7</c:v>
                </c:pt>
                <c:pt idx="2">
                  <c:v>6.7</c:v>
                </c:pt>
                <c:pt idx="3">
                  <c:v>6.7</c:v>
                </c:pt>
                <c:pt idx="4">
                  <c:v>6.7</c:v>
                </c:pt>
                <c:pt idx="5">
                  <c:v>6.7</c:v>
                </c:pt>
                <c:pt idx="6">
                  <c:v>6.7</c:v>
                </c:pt>
                <c:pt idx="7">
                  <c:v>6.7</c:v>
                </c:pt>
                <c:pt idx="8">
                  <c:v>6.7</c:v>
                </c:pt>
                <c:pt idx="9">
                  <c:v>6.7</c:v>
                </c:pt>
                <c:pt idx="10">
                  <c:v>6.7</c:v>
                </c:pt>
                <c:pt idx="11">
                  <c:v>6.7</c:v>
                </c:pt>
                <c:pt idx="12">
                  <c:v>6.7</c:v>
                </c:pt>
                <c:pt idx="13">
                  <c:v>6.7</c:v>
                </c:pt>
                <c:pt idx="14">
                  <c:v>6.7</c:v>
                </c:pt>
                <c:pt idx="15">
                  <c:v>6.7</c:v>
                </c:pt>
                <c:pt idx="16">
                  <c:v>6.7</c:v>
                </c:pt>
                <c:pt idx="17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694-49E7-B9B3-4D47CAD01638}"/>
            </c:ext>
          </c:extLst>
        </c:ser>
        <c:ser>
          <c:idx val="10"/>
          <c:order val="11"/>
          <c:tx>
            <c:strRef>
              <c:f>TP!$M$2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TP!$M$3:$M$20</c:f>
              <c:numCache>
                <c:formatCode>0.00</c:formatCode>
                <c:ptCount val="18"/>
                <c:pt idx="0">
                  <c:v>6.73</c:v>
                </c:pt>
                <c:pt idx="1">
                  <c:v>6.7367426282051266</c:v>
                </c:pt>
                <c:pt idx="2">
                  <c:v>6.7348714419475657</c:v>
                </c:pt>
                <c:pt idx="3">
                  <c:v>6.7331803524062153</c:v>
                </c:pt>
                <c:pt idx="4">
                  <c:v>6.7442028295773637</c:v>
                </c:pt>
                <c:pt idx="5">
                  <c:v>6.7428949469633679</c:v>
                </c:pt>
                <c:pt idx="6">
                  <c:v>6.7408534526854211</c:v>
                </c:pt>
                <c:pt idx="7">
                  <c:v>6.7491741605515712</c:v>
                </c:pt>
                <c:pt idx="8">
                  <c:v>6.7457711027568923</c:v>
                </c:pt>
                <c:pt idx="9">
                  <c:v>6.740033105565459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694-49E7-B9B3-4D47CAD01638}"/>
            </c:ext>
          </c:extLst>
        </c:ser>
        <c:ser>
          <c:idx val="11"/>
          <c:order val="12"/>
          <c:tx>
            <c:strRef>
              <c:f>TP!$N$2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TP!$N$3:$N$20</c:f>
              <c:numCache>
                <c:formatCode>0.00</c:formatCode>
                <c:ptCount val="18"/>
                <c:pt idx="0">
                  <c:v>4.0000000000000036E-2</c:v>
                </c:pt>
                <c:pt idx="1">
                  <c:v>0.10899999999999999</c:v>
                </c:pt>
                <c:pt idx="2">
                  <c:v>0.12099999999999955</c:v>
                </c:pt>
                <c:pt idx="3">
                  <c:v>0.11699999999999999</c:v>
                </c:pt>
                <c:pt idx="4">
                  <c:v>0.15300000000000047</c:v>
                </c:pt>
                <c:pt idx="5">
                  <c:v>0.13657894736842113</c:v>
                </c:pt>
                <c:pt idx="6">
                  <c:v>0.1379999999999999</c:v>
                </c:pt>
                <c:pt idx="7">
                  <c:v>0.11473684210526258</c:v>
                </c:pt>
                <c:pt idx="8">
                  <c:v>0.12133333333333507</c:v>
                </c:pt>
                <c:pt idx="9">
                  <c:v>0.14999999999999947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694-49E7-B9B3-4D47CAD01638}"/>
            </c:ext>
          </c:extLst>
        </c:ser>
        <c:ser>
          <c:idx val="12"/>
          <c:order val="13"/>
          <c:tx>
            <c:strRef>
              <c:f>TP!$O$2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TP!$O$3:$O$20</c:f>
              <c:numCache>
                <c:formatCode>0.0</c:formatCode>
                <c:ptCount val="18"/>
                <c:pt idx="0">
                  <c:v>6.5</c:v>
                </c:pt>
                <c:pt idx="1">
                  <c:v>6.5</c:v>
                </c:pt>
                <c:pt idx="2">
                  <c:v>6.5</c:v>
                </c:pt>
                <c:pt idx="3">
                  <c:v>6.5</c:v>
                </c:pt>
                <c:pt idx="4">
                  <c:v>6.5</c:v>
                </c:pt>
                <c:pt idx="5">
                  <c:v>6.5</c:v>
                </c:pt>
                <c:pt idx="6">
                  <c:v>6.5</c:v>
                </c:pt>
                <c:pt idx="7">
                  <c:v>6.5</c:v>
                </c:pt>
                <c:pt idx="8">
                  <c:v>6.5</c:v>
                </c:pt>
                <c:pt idx="9">
                  <c:v>6.5</c:v>
                </c:pt>
                <c:pt idx="10">
                  <c:v>6.5</c:v>
                </c:pt>
                <c:pt idx="11">
                  <c:v>6.5</c:v>
                </c:pt>
                <c:pt idx="12">
                  <c:v>6.5</c:v>
                </c:pt>
                <c:pt idx="13">
                  <c:v>6.5</c:v>
                </c:pt>
                <c:pt idx="14">
                  <c:v>6.5</c:v>
                </c:pt>
                <c:pt idx="15">
                  <c:v>6.5</c:v>
                </c:pt>
                <c:pt idx="16">
                  <c:v>6.5</c:v>
                </c:pt>
                <c:pt idx="17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694-49E7-B9B3-4D47CAD01638}"/>
            </c:ext>
          </c:extLst>
        </c:ser>
        <c:ser>
          <c:idx val="13"/>
          <c:order val="14"/>
          <c:tx>
            <c:strRef>
              <c:f>TP!$P$2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TP!$P$3:$P$20</c:f>
              <c:numCache>
                <c:formatCode>0.0</c:formatCode>
                <c:ptCount val="18"/>
                <c:pt idx="0">
                  <c:v>6.9</c:v>
                </c:pt>
                <c:pt idx="1">
                  <c:v>6.9</c:v>
                </c:pt>
                <c:pt idx="2">
                  <c:v>6.9</c:v>
                </c:pt>
                <c:pt idx="3">
                  <c:v>6.9</c:v>
                </c:pt>
                <c:pt idx="4">
                  <c:v>6.9</c:v>
                </c:pt>
                <c:pt idx="5">
                  <c:v>6.9</c:v>
                </c:pt>
                <c:pt idx="6">
                  <c:v>6.9</c:v>
                </c:pt>
                <c:pt idx="7">
                  <c:v>6.9</c:v>
                </c:pt>
                <c:pt idx="8">
                  <c:v>6.9</c:v>
                </c:pt>
                <c:pt idx="9">
                  <c:v>6.9</c:v>
                </c:pt>
                <c:pt idx="10">
                  <c:v>6.9</c:v>
                </c:pt>
                <c:pt idx="11">
                  <c:v>6.9</c:v>
                </c:pt>
                <c:pt idx="12">
                  <c:v>6.9</c:v>
                </c:pt>
                <c:pt idx="13">
                  <c:v>6.9</c:v>
                </c:pt>
                <c:pt idx="14">
                  <c:v>6.9</c:v>
                </c:pt>
                <c:pt idx="15">
                  <c:v>6.9</c:v>
                </c:pt>
                <c:pt idx="16">
                  <c:v>6.9</c:v>
                </c:pt>
                <c:pt idx="17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694-49E7-B9B3-4D47CAD01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209792"/>
        <c:axId val="208228352"/>
      </c:lineChart>
      <c:catAx>
        <c:axId val="208209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2283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8228352"/>
        <c:scaling>
          <c:orientation val="minMax"/>
          <c:max val="7.1"/>
          <c:min val="6.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209792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2"/>
        <c:delete val="1"/>
      </c:legendEntry>
      <c:layout>
        <c:manualLayout>
          <c:xMode val="edge"/>
          <c:yMode val="edge"/>
          <c:x val="0.81877450366424265"/>
          <c:y val="0.13071916010498691"/>
          <c:w val="0.16036506041198684"/>
          <c:h val="0.843140184400027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27873656789316E-2"/>
          <c:y val="8.3963228369731746E-2"/>
          <c:w val="0.71716425616441681"/>
          <c:h val="0.80576306535602349"/>
        </c:manualLayout>
      </c:layout>
      <c:lineChart>
        <c:grouping val="standard"/>
        <c:varyColors val="0"/>
        <c:ser>
          <c:idx val="0"/>
          <c:order val="0"/>
          <c:tx>
            <c:strRef>
              <c:f>ALB!$B$2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ALB!$B$3:$B$20</c:f>
              <c:numCache>
                <c:formatCode>0.00</c:formatCode>
                <c:ptCount val="18"/>
                <c:pt idx="1">
                  <c:v>4.2194999999999991</c:v>
                </c:pt>
                <c:pt idx="2">
                  <c:v>4.2099999999999991</c:v>
                </c:pt>
                <c:pt idx="3">
                  <c:v>4.2257142857142851</c:v>
                </c:pt>
                <c:pt idx="4">
                  <c:v>4.2289999999999992</c:v>
                </c:pt>
                <c:pt idx="5">
                  <c:v>4.2222727272727276</c:v>
                </c:pt>
                <c:pt idx="6">
                  <c:v>4.2069999999999999</c:v>
                </c:pt>
                <c:pt idx="7">
                  <c:v>4.2056250000000004</c:v>
                </c:pt>
                <c:pt idx="8">
                  <c:v>4.2204999999999995</c:v>
                </c:pt>
                <c:pt idx="9">
                  <c:v>4.2338888888888881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F8-47F9-85B1-4D396F8C386B}"/>
            </c:ext>
          </c:extLst>
        </c:ser>
        <c:ser>
          <c:idx val="1"/>
          <c:order val="1"/>
          <c:tx>
            <c:strRef>
              <c:f>ALB!$C$2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ALB!$C$3:$C$20</c:f>
              <c:numCache>
                <c:formatCode>0.00</c:formatCode>
                <c:ptCount val="18"/>
                <c:pt idx="1">
                  <c:v>4.1825316455696182</c:v>
                </c:pt>
                <c:pt idx="2">
                  <c:v>4.1740449438202232</c:v>
                </c:pt>
                <c:pt idx="3">
                  <c:v>4.1998850574712652</c:v>
                </c:pt>
                <c:pt idx="4">
                  <c:v>4.1904999999999992</c:v>
                </c:pt>
                <c:pt idx="5">
                  <c:v>4.196236559139785</c:v>
                </c:pt>
                <c:pt idx="6">
                  <c:v>4.207213114754099</c:v>
                </c:pt>
                <c:pt idx="7">
                  <c:v>4.1991578947368415</c:v>
                </c:pt>
                <c:pt idx="8">
                  <c:v>4.1809090909090907</c:v>
                </c:pt>
                <c:pt idx="9">
                  <c:v>4.1743749999999977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F8-47F9-85B1-4D396F8C386B}"/>
            </c:ext>
          </c:extLst>
        </c:ser>
        <c:ser>
          <c:idx val="2"/>
          <c:order val="2"/>
          <c:tx>
            <c:strRef>
              <c:f>ALB!$D$2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ALB!$D$3:$D$20</c:f>
              <c:numCache>
                <c:formatCode>0.00</c:formatCode>
                <c:ptCount val="18"/>
                <c:pt idx="1">
                  <c:v>4.1412500000000003</c:v>
                </c:pt>
                <c:pt idx="2">
                  <c:v>4.1645000000000003</c:v>
                </c:pt>
                <c:pt idx="3">
                  <c:v>4.1736842105263152</c:v>
                </c:pt>
                <c:pt idx="4">
                  <c:v>4.1582352941176479</c:v>
                </c:pt>
                <c:pt idx="5">
                  <c:v>4.1504545454545445</c:v>
                </c:pt>
                <c:pt idx="6">
                  <c:v>4.2027777777777775</c:v>
                </c:pt>
                <c:pt idx="7">
                  <c:v>4.1935294117647057</c:v>
                </c:pt>
                <c:pt idx="8">
                  <c:v>4.1399999999999997</c:v>
                </c:pt>
                <c:pt idx="9">
                  <c:v>4.1025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F8-47F9-85B1-4D396F8C386B}"/>
            </c:ext>
          </c:extLst>
        </c:ser>
        <c:ser>
          <c:idx val="4"/>
          <c:order val="3"/>
          <c:tx>
            <c:strRef>
              <c:f>ALB!$E$2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ALB!$E$3:$E$20</c:f>
              <c:numCache>
                <c:formatCode>0.00</c:formatCode>
                <c:ptCount val="18"/>
                <c:pt idx="0">
                  <c:v>4.1900000000000004</c:v>
                </c:pt>
                <c:pt idx="1">
                  <c:v>4.1340000000000003</c:v>
                </c:pt>
                <c:pt idx="2">
                  <c:v>4.1189999999999998</c:v>
                </c:pt>
                <c:pt idx="3">
                  <c:v>4.1459999999999999</c:v>
                </c:pt>
                <c:pt idx="4">
                  <c:v>4.125</c:v>
                </c:pt>
                <c:pt idx="5">
                  <c:v>4.1150000000000002</c:v>
                </c:pt>
                <c:pt idx="6">
                  <c:v>4.0949999999999998</c:v>
                </c:pt>
                <c:pt idx="7">
                  <c:v>4.2160000000000002</c:v>
                </c:pt>
                <c:pt idx="8">
                  <c:v>4.2409999999999997</c:v>
                </c:pt>
                <c:pt idx="9">
                  <c:v>4.3250000000000002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F8-47F9-85B1-4D396F8C386B}"/>
            </c:ext>
          </c:extLst>
        </c:ser>
        <c:ser>
          <c:idx val="5"/>
          <c:order val="4"/>
          <c:tx>
            <c:strRef>
              <c:f>ALB!$F$2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ALB!$F$3:$F$20</c:f>
              <c:numCache>
                <c:formatCode>0.00</c:formatCode>
                <c:ptCount val="18"/>
                <c:pt idx="1">
                  <c:v>4.2055555555555566</c:v>
                </c:pt>
                <c:pt idx="2">
                  <c:v>4.2000000000000011</c:v>
                </c:pt>
                <c:pt idx="3">
                  <c:v>4.18</c:v>
                </c:pt>
                <c:pt idx="4">
                  <c:v>4.2000000000000011</c:v>
                </c:pt>
                <c:pt idx="5">
                  <c:v>4.1363636363636358</c:v>
                </c:pt>
                <c:pt idx="6">
                  <c:v>4.1750000000000016</c:v>
                </c:pt>
                <c:pt idx="7">
                  <c:v>4.1894736842105278</c:v>
                </c:pt>
                <c:pt idx="8">
                  <c:v>4.1684210526315795</c:v>
                </c:pt>
                <c:pt idx="9">
                  <c:v>4.147058823529413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F8-47F9-85B1-4D396F8C386B}"/>
            </c:ext>
          </c:extLst>
        </c:ser>
        <c:ser>
          <c:idx val="6"/>
          <c:order val="5"/>
          <c:tx>
            <c:strRef>
              <c:f>ALB!$G$2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ALB!$G$3:$G$20</c:f>
              <c:numCache>
                <c:formatCode>0.00</c:formatCode>
                <c:ptCount val="18"/>
                <c:pt idx="1">
                  <c:v>4.16</c:v>
                </c:pt>
                <c:pt idx="2">
                  <c:v>4.2275</c:v>
                </c:pt>
                <c:pt idx="3">
                  <c:v>4.1841538461538459</c:v>
                </c:pt>
                <c:pt idx="4">
                  <c:v>4.1811052631578951</c:v>
                </c:pt>
                <c:pt idx="5">
                  <c:v>4.1622222222222227</c:v>
                </c:pt>
                <c:pt idx="6">
                  <c:v>4.1730434782608699</c:v>
                </c:pt>
                <c:pt idx="7">
                  <c:v>4.1733478260869568</c:v>
                </c:pt>
                <c:pt idx="8">
                  <c:v>4.1855600000000006</c:v>
                </c:pt>
                <c:pt idx="9">
                  <c:v>4.2015909090909096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F8-47F9-85B1-4D396F8C386B}"/>
            </c:ext>
          </c:extLst>
        </c:ser>
        <c:ser>
          <c:idx val="7"/>
          <c:order val="6"/>
          <c:tx>
            <c:strRef>
              <c:f>ALB!$H$2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ALB!$H$3:$H$20</c:f>
              <c:numCache>
                <c:formatCode>0.00</c:formatCode>
                <c:ptCount val="18"/>
                <c:pt idx="1">
                  <c:v>4.1280000000000001</c:v>
                </c:pt>
                <c:pt idx="2">
                  <c:v>4.1260000000000003</c:v>
                </c:pt>
                <c:pt idx="3">
                  <c:v>4.1749999999999998</c:v>
                </c:pt>
                <c:pt idx="4">
                  <c:v>4.1859999999999999</c:v>
                </c:pt>
                <c:pt idx="5">
                  <c:v>4.194</c:v>
                </c:pt>
                <c:pt idx="6">
                  <c:v>4.2279999999999998</c:v>
                </c:pt>
                <c:pt idx="7">
                  <c:v>4.2279999999999998</c:v>
                </c:pt>
                <c:pt idx="8">
                  <c:v>4.2080000000000002</c:v>
                </c:pt>
                <c:pt idx="9">
                  <c:v>4.2140000000000004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5F8-47F9-85B1-4D396F8C386B}"/>
            </c:ext>
          </c:extLst>
        </c:ser>
        <c:ser>
          <c:idx val="8"/>
          <c:order val="7"/>
          <c:tx>
            <c:strRef>
              <c:f>ALB!$I$2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ALB!$I$3:$I$20</c:f>
              <c:numCache>
                <c:formatCode>0.00</c:formatCode>
                <c:ptCount val="18"/>
                <c:pt idx="1">
                  <c:v>4.26</c:v>
                </c:pt>
                <c:pt idx="2">
                  <c:v>4.25</c:v>
                </c:pt>
                <c:pt idx="3">
                  <c:v>4.2699999999999996</c:v>
                </c:pt>
                <c:pt idx="4">
                  <c:v>4.28</c:v>
                </c:pt>
                <c:pt idx="5">
                  <c:v>4.25</c:v>
                </c:pt>
                <c:pt idx="6">
                  <c:v>4.26</c:v>
                </c:pt>
                <c:pt idx="7">
                  <c:v>4.25</c:v>
                </c:pt>
                <c:pt idx="8">
                  <c:v>4.2699999999999996</c:v>
                </c:pt>
                <c:pt idx="9">
                  <c:v>4.2699999999999996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5F8-47F9-85B1-4D396F8C386B}"/>
            </c:ext>
          </c:extLst>
        </c:ser>
        <c:ser>
          <c:idx val="3"/>
          <c:order val="8"/>
          <c:tx>
            <c:strRef>
              <c:f>ALB!$J$2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ALB!$J$3:$J$20</c:f>
              <c:numCache>
                <c:formatCode>0.00</c:formatCode>
                <c:ptCount val="18"/>
                <c:pt idx="0">
                  <c:v>4.25</c:v>
                </c:pt>
                <c:pt idx="1">
                  <c:v>4.1825316455696182</c:v>
                </c:pt>
                <c:pt idx="2">
                  <c:v>4.24</c:v>
                </c:pt>
                <c:pt idx="3">
                  <c:v>4.2300000000000004</c:v>
                </c:pt>
                <c:pt idx="4">
                  <c:v>4.2</c:v>
                </c:pt>
                <c:pt idx="5">
                  <c:v>4.25</c:v>
                </c:pt>
                <c:pt idx="6">
                  <c:v>4.29</c:v>
                </c:pt>
                <c:pt idx="7">
                  <c:v>4.29</c:v>
                </c:pt>
                <c:pt idx="8">
                  <c:v>4.3</c:v>
                </c:pt>
                <c:pt idx="9">
                  <c:v>4.28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5F8-47F9-85B1-4D396F8C386B}"/>
            </c:ext>
          </c:extLst>
        </c:ser>
        <c:ser>
          <c:idx val="14"/>
          <c:order val="9"/>
          <c:tx>
            <c:strRef>
              <c:f>ALB!$K$2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ALB!$K$3:$K$20</c:f>
              <c:numCache>
                <c:formatCode>0.00</c:formatCode>
                <c:ptCount val="18"/>
                <c:pt idx="1">
                  <c:v>4.2000000000000011</c:v>
                </c:pt>
                <c:pt idx="2">
                  <c:v>4.2050000000000018</c:v>
                </c:pt>
                <c:pt idx="3">
                  <c:v>4.205000000000001</c:v>
                </c:pt>
                <c:pt idx="4">
                  <c:v>4.1900000000000004</c:v>
                </c:pt>
                <c:pt idx="5">
                  <c:v>4.2000000000000011</c:v>
                </c:pt>
                <c:pt idx="6">
                  <c:v>4.2200000000000006</c:v>
                </c:pt>
                <c:pt idx="7">
                  <c:v>4.2150000000000016</c:v>
                </c:pt>
                <c:pt idx="8">
                  <c:v>4.242857142857142</c:v>
                </c:pt>
                <c:pt idx="9">
                  <c:v>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5F8-47F9-85B1-4D396F8C386B}"/>
            </c:ext>
          </c:extLst>
        </c:ser>
        <c:ser>
          <c:idx val="9"/>
          <c:order val="10"/>
          <c:tx>
            <c:strRef>
              <c:f>ALB!$L$2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ALB!$L$3:$L$20</c:f>
              <c:numCache>
                <c:formatCode>0.0</c:formatCode>
                <c:ptCount val="18"/>
                <c:pt idx="0">
                  <c:v>4.2</c:v>
                </c:pt>
                <c:pt idx="1">
                  <c:v>4.2</c:v>
                </c:pt>
                <c:pt idx="2">
                  <c:v>4.2</c:v>
                </c:pt>
                <c:pt idx="3">
                  <c:v>4.2</c:v>
                </c:pt>
                <c:pt idx="4">
                  <c:v>4.2</c:v>
                </c:pt>
                <c:pt idx="5">
                  <c:v>4.2</c:v>
                </c:pt>
                <c:pt idx="6">
                  <c:v>4.2</c:v>
                </c:pt>
                <c:pt idx="7">
                  <c:v>4.2</c:v>
                </c:pt>
                <c:pt idx="8">
                  <c:v>4.2</c:v>
                </c:pt>
                <c:pt idx="9">
                  <c:v>4.2</c:v>
                </c:pt>
                <c:pt idx="10">
                  <c:v>4.2</c:v>
                </c:pt>
                <c:pt idx="11">
                  <c:v>4.2</c:v>
                </c:pt>
                <c:pt idx="12">
                  <c:v>4.2</c:v>
                </c:pt>
                <c:pt idx="13">
                  <c:v>4.2</c:v>
                </c:pt>
                <c:pt idx="14">
                  <c:v>4.2</c:v>
                </c:pt>
                <c:pt idx="15">
                  <c:v>4.2</c:v>
                </c:pt>
                <c:pt idx="16">
                  <c:v>4.2</c:v>
                </c:pt>
                <c:pt idx="17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5F8-47F9-85B1-4D396F8C386B}"/>
            </c:ext>
          </c:extLst>
        </c:ser>
        <c:ser>
          <c:idx val="10"/>
          <c:order val="11"/>
          <c:tx>
            <c:strRef>
              <c:f>ALB!$M$2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ALB!$M$3:$M$20</c:f>
              <c:numCache>
                <c:formatCode>0.00</c:formatCode>
                <c:ptCount val="18"/>
                <c:pt idx="0">
                  <c:v>4.2200000000000006</c:v>
                </c:pt>
                <c:pt idx="1">
                  <c:v>4.1813368846694789</c:v>
                </c:pt>
                <c:pt idx="2">
                  <c:v>4.1916044943820223</c:v>
                </c:pt>
                <c:pt idx="3">
                  <c:v>4.1989437399865706</c:v>
                </c:pt>
                <c:pt idx="4">
                  <c:v>4.1939840557275545</c:v>
                </c:pt>
                <c:pt idx="5">
                  <c:v>4.1876549690452922</c:v>
                </c:pt>
                <c:pt idx="6">
                  <c:v>4.2058034370792736</c:v>
                </c:pt>
                <c:pt idx="7">
                  <c:v>4.216013381679903</c:v>
                </c:pt>
                <c:pt idx="8">
                  <c:v>4.2157247286397812</c:v>
                </c:pt>
                <c:pt idx="9">
                  <c:v>4.2188413621509202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5F8-47F9-85B1-4D396F8C386B}"/>
            </c:ext>
          </c:extLst>
        </c:ser>
        <c:ser>
          <c:idx val="11"/>
          <c:order val="12"/>
          <c:tx>
            <c:strRef>
              <c:f>ALB!$N$2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ALB!$N$3:$N$20</c:f>
              <c:numCache>
                <c:formatCode>0.00</c:formatCode>
                <c:ptCount val="18"/>
                <c:pt idx="0">
                  <c:v>5.9999999999999609E-2</c:v>
                </c:pt>
                <c:pt idx="1">
                  <c:v>0.13199999999999967</c:v>
                </c:pt>
                <c:pt idx="2">
                  <c:v>0.13100000000000023</c:v>
                </c:pt>
                <c:pt idx="3">
                  <c:v>0.12399999999999967</c:v>
                </c:pt>
                <c:pt idx="4">
                  <c:v>0.15500000000000025</c:v>
                </c:pt>
                <c:pt idx="5">
                  <c:v>0.13499999999999979</c:v>
                </c:pt>
                <c:pt idx="6">
                  <c:v>0.19500000000000028</c:v>
                </c:pt>
                <c:pt idx="7">
                  <c:v>0.11665217391304328</c:v>
                </c:pt>
                <c:pt idx="8">
                  <c:v>0.16000000000000014</c:v>
                </c:pt>
                <c:pt idx="9">
                  <c:v>0.22250000000000014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5F8-47F9-85B1-4D396F8C386B}"/>
            </c:ext>
          </c:extLst>
        </c:ser>
        <c:ser>
          <c:idx val="12"/>
          <c:order val="13"/>
          <c:tx>
            <c:strRef>
              <c:f>ALB!$O$2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ALB!$O$3:$O$20</c:f>
              <c:numCache>
                <c:formatCode>0.0</c:formatCode>
                <c:ptCount val="18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5F8-47F9-85B1-4D396F8C386B}"/>
            </c:ext>
          </c:extLst>
        </c:ser>
        <c:ser>
          <c:idx val="13"/>
          <c:order val="14"/>
          <c:tx>
            <c:strRef>
              <c:f>ALB!$P$2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ALB!$P$3:$P$20</c:f>
              <c:numCache>
                <c:formatCode>0.0</c:formatCode>
                <c:ptCount val="18"/>
                <c:pt idx="0">
                  <c:v>4.4000000000000004</c:v>
                </c:pt>
                <c:pt idx="1">
                  <c:v>4.4000000000000004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4.4000000000000004</c:v>
                </c:pt>
                <c:pt idx="5">
                  <c:v>4.4000000000000004</c:v>
                </c:pt>
                <c:pt idx="6">
                  <c:v>4.4000000000000004</c:v>
                </c:pt>
                <c:pt idx="7">
                  <c:v>4.4000000000000004</c:v>
                </c:pt>
                <c:pt idx="8">
                  <c:v>4.4000000000000004</c:v>
                </c:pt>
                <c:pt idx="9">
                  <c:v>4.4000000000000004</c:v>
                </c:pt>
                <c:pt idx="10">
                  <c:v>4.4000000000000004</c:v>
                </c:pt>
                <c:pt idx="11">
                  <c:v>4.4000000000000004</c:v>
                </c:pt>
                <c:pt idx="12">
                  <c:v>4.4000000000000004</c:v>
                </c:pt>
                <c:pt idx="13">
                  <c:v>4.4000000000000004</c:v>
                </c:pt>
                <c:pt idx="14">
                  <c:v>4.4000000000000004</c:v>
                </c:pt>
                <c:pt idx="15">
                  <c:v>4.4000000000000004</c:v>
                </c:pt>
                <c:pt idx="16">
                  <c:v>4.4000000000000004</c:v>
                </c:pt>
                <c:pt idx="17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45F8-47F9-85B1-4D396F8C3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22720"/>
        <c:axId val="208624640"/>
      </c:lineChart>
      <c:catAx>
        <c:axId val="208622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624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8624640"/>
        <c:scaling>
          <c:orientation val="minMax"/>
          <c:max val="4.5999999999999996"/>
          <c:min val="3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622720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2"/>
        <c:delete val="1"/>
      </c:legendEntry>
      <c:layout>
        <c:manualLayout>
          <c:xMode val="edge"/>
          <c:yMode val="edge"/>
          <c:x val="0.81877450366424265"/>
          <c:y val="0.13071916010498691"/>
          <c:w val="0.16036506041198684"/>
          <c:h val="0.843140184400027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78224238496932E-2"/>
          <c:y val="8.4317379178712765E-2"/>
          <c:w val="0.69863901490602764"/>
          <c:h val="0.73524754643839563"/>
        </c:manualLayout>
      </c:layout>
      <c:lineChart>
        <c:grouping val="standard"/>
        <c:varyColors val="0"/>
        <c:ser>
          <c:idx val="0"/>
          <c:order val="0"/>
          <c:tx>
            <c:strRef>
              <c:f>TBIL!$B$2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TBIL!$B$3:$B$20</c:f>
              <c:numCache>
                <c:formatCode>0.00</c:formatCode>
                <c:ptCount val="18"/>
                <c:pt idx="1">
                  <c:v>1.9755000000000003</c:v>
                </c:pt>
                <c:pt idx="2">
                  <c:v>1.9759999999999995</c:v>
                </c:pt>
                <c:pt idx="3">
                  <c:v>1.9842857142857133</c:v>
                </c:pt>
                <c:pt idx="4">
                  <c:v>1.9924999999999993</c:v>
                </c:pt>
                <c:pt idx="5">
                  <c:v>1.9922727272727272</c:v>
                </c:pt>
                <c:pt idx="6">
                  <c:v>1.9934999999999996</c:v>
                </c:pt>
                <c:pt idx="7">
                  <c:v>1.9868749999999997</c:v>
                </c:pt>
                <c:pt idx="8">
                  <c:v>1.9854999999999996</c:v>
                </c:pt>
                <c:pt idx="9">
                  <c:v>1.9905555555555554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FE-4BCA-943A-6D3B6372CFB6}"/>
            </c:ext>
          </c:extLst>
        </c:ser>
        <c:ser>
          <c:idx val="1"/>
          <c:order val="1"/>
          <c:tx>
            <c:strRef>
              <c:f>TBIL!$C$2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TBIL!$C$3:$C$20</c:f>
              <c:numCache>
                <c:formatCode>0.00</c:formatCode>
                <c:ptCount val="18"/>
                <c:pt idx="1">
                  <c:v>1.9477922077922081</c:v>
                </c:pt>
                <c:pt idx="2">
                  <c:v>1.9441176470588233</c:v>
                </c:pt>
                <c:pt idx="3">
                  <c:v>1.9673333333333332</c:v>
                </c:pt>
                <c:pt idx="4">
                  <c:v>1.9629411764705877</c:v>
                </c:pt>
                <c:pt idx="5">
                  <c:v>1.9594871794871795</c:v>
                </c:pt>
                <c:pt idx="6">
                  <c:v>1.937977528089887</c:v>
                </c:pt>
                <c:pt idx="7">
                  <c:v>1.920480769230769</c:v>
                </c:pt>
                <c:pt idx="8">
                  <c:v>1.9547368421052631</c:v>
                </c:pt>
                <c:pt idx="9">
                  <c:v>1.962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FE-4BCA-943A-6D3B6372CFB6}"/>
            </c:ext>
          </c:extLst>
        </c:ser>
        <c:ser>
          <c:idx val="2"/>
          <c:order val="2"/>
          <c:tx>
            <c:strRef>
              <c:f>TBIL!$D$2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TBIL!$D$3:$D$20</c:f>
              <c:numCache>
                <c:formatCode>0.00</c:formatCode>
                <c:ptCount val="18"/>
                <c:pt idx="1">
                  <c:v>1.95</c:v>
                </c:pt>
                <c:pt idx="2">
                  <c:v>1.9847058823529404</c:v>
                </c:pt>
                <c:pt idx="3">
                  <c:v>1.9694736842105265</c:v>
                </c:pt>
                <c:pt idx="4">
                  <c:v>1.9421428571428569</c:v>
                </c:pt>
                <c:pt idx="5">
                  <c:v>1.8788888888888888</c:v>
                </c:pt>
                <c:pt idx="6">
                  <c:v>1.8666666666666667</c:v>
                </c:pt>
                <c:pt idx="7">
                  <c:v>1.8650000000000002</c:v>
                </c:pt>
                <c:pt idx="8">
                  <c:v>1.8699999999999999</c:v>
                </c:pt>
                <c:pt idx="9">
                  <c:v>1.9566666666666668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FE-4BCA-943A-6D3B6372CFB6}"/>
            </c:ext>
          </c:extLst>
        </c:ser>
        <c:ser>
          <c:idx val="4"/>
          <c:order val="3"/>
          <c:tx>
            <c:strRef>
              <c:f>TBIL!$E$2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TBIL!$E$3:$E$20</c:f>
              <c:numCache>
                <c:formatCode>0.00</c:formatCode>
                <c:ptCount val="18"/>
                <c:pt idx="0">
                  <c:v>2.06</c:v>
                </c:pt>
                <c:pt idx="1">
                  <c:v>2.0510000000000002</c:v>
                </c:pt>
                <c:pt idx="2">
                  <c:v>2.0409999999999999</c:v>
                </c:pt>
                <c:pt idx="3">
                  <c:v>2.044</c:v>
                </c:pt>
                <c:pt idx="4">
                  <c:v>2.0310000000000001</c:v>
                </c:pt>
                <c:pt idx="5">
                  <c:v>2.032</c:v>
                </c:pt>
                <c:pt idx="6">
                  <c:v>2.0369999999999999</c:v>
                </c:pt>
                <c:pt idx="7">
                  <c:v>2.0190000000000001</c:v>
                </c:pt>
                <c:pt idx="8">
                  <c:v>2.0289999999999999</c:v>
                </c:pt>
                <c:pt idx="9">
                  <c:v>2.0369999999999999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FE-4BCA-943A-6D3B6372CFB6}"/>
            </c:ext>
          </c:extLst>
        </c:ser>
        <c:ser>
          <c:idx val="5"/>
          <c:order val="4"/>
          <c:tx>
            <c:strRef>
              <c:f>TBIL!$F$2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TBIL!$F$3:$F$20</c:f>
              <c:numCache>
                <c:formatCode>0.00</c:formatCode>
                <c:ptCount val="18"/>
                <c:pt idx="1">
                  <c:v>1.9177777777777776</c:v>
                </c:pt>
                <c:pt idx="2">
                  <c:v>1.9662499999999996</c:v>
                </c:pt>
                <c:pt idx="3">
                  <c:v>1.9104999999999994</c:v>
                </c:pt>
                <c:pt idx="4">
                  <c:v>1.8980000000000001</c:v>
                </c:pt>
                <c:pt idx="5">
                  <c:v>1.9177272727272727</c:v>
                </c:pt>
                <c:pt idx="6">
                  <c:v>1.9064999999999999</c:v>
                </c:pt>
                <c:pt idx="7">
                  <c:v>1.9226315789473685</c:v>
                </c:pt>
                <c:pt idx="8">
                  <c:v>1.8631578947368417</c:v>
                </c:pt>
                <c:pt idx="9">
                  <c:v>1.8647058823529417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FE-4BCA-943A-6D3B6372CFB6}"/>
            </c:ext>
          </c:extLst>
        </c:ser>
        <c:ser>
          <c:idx val="6"/>
          <c:order val="5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TBIL!$G$3:$G$20</c:f>
              <c:numCache>
                <c:formatCode>0.00</c:formatCode>
                <c:ptCount val="18"/>
                <c:pt idx="1">
                  <c:v>2.02</c:v>
                </c:pt>
                <c:pt idx="2">
                  <c:v>2.0316666666666667</c:v>
                </c:pt>
                <c:pt idx="3">
                  <c:v>2.0253846153846151</c:v>
                </c:pt>
                <c:pt idx="4">
                  <c:v>2.0075789473684211</c:v>
                </c:pt>
                <c:pt idx="5">
                  <c:v>2.0022592592592594</c:v>
                </c:pt>
                <c:pt idx="6">
                  <c:v>2.0083043478260874</c:v>
                </c:pt>
                <c:pt idx="7">
                  <c:v>1.9930434782608697</c:v>
                </c:pt>
                <c:pt idx="8">
                  <c:v>1.99848</c:v>
                </c:pt>
                <c:pt idx="9">
                  <c:v>1.9955909090909087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DFE-4BCA-943A-6D3B6372CFB6}"/>
            </c:ext>
          </c:extLst>
        </c:ser>
        <c:ser>
          <c:idx val="7"/>
          <c:order val="6"/>
          <c:tx>
            <c:strRef>
              <c:f>TBIL!$H$2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TBIL!$H$3:$H$20</c:f>
              <c:numCache>
                <c:formatCode>0.00</c:formatCode>
                <c:ptCount val="18"/>
                <c:pt idx="1">
                  <c:v>1.944</c:v>
                </c:pt>
                <c:pt idx="2">
                  <c:v>1.944</c:v>
                </c:pt>
                <c:pt idx="3">
                  <c:v>1.9530000000000001</c:v>
                </c:pt>
                <c:pt idx="4">
                  <c:v>1.9430000000000001</c:v>
                </c:pt>
                <c:pt idx="5">
                  <c:v>1.996</c:v>
                </c:pt>
                <c:pt idx="6">
                  <c:v>2.0099999999999998</c:v>
                </c:pt>
                <c:pt idx="7">
                  <c:v>2</c:v>
                </c:pt>
                <c:pt idx="8">
                  <c:v>2.0070000000000001</c:v>
                </c:pt>
                <c:pt idx="9">
                  <c:v>2.0070000000000001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DFE-4BCA-943A-6D3B6372CFB6}"/>
            </c:ext>
          </c:extLst>
        </c:ser>
        <c:ser>
          <c:idx val="8"/>
          <c:order val="7"/>
          <c:tx>
            <c:strRef>
              <c:f>TBIL!$I$2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TBIL!$I$3:$I$20</c:f>
              <c:numCache>
                <c:formatCode>0.00</c:formatCode>
                <c:ptCount val="18"/>
                <c:pt idx="1">
                  <c:v>2.0499999999999998</c:v>
                </c:pt>
                <c:pt idx="2">
                  <c:v>2.08</c:v>
                </c:pt>
                <c:pt idx="3">
                  <c:v>2.09</c:v>
                </c:pt>
                <c:pt idx="4">
                  <c:v>2.09</c:v>
                </c:pt>
                <c:pt idx="5">
                  <c:v>2.09</c:v>
                </c:pt>
                <c:pt idx="6">
                  <c:v>2.08</c:v>
                </c:pt>
                <c:pt idx="7">
                  <c:v>2.09</c:v>
                </c:pt>
                <c:pt idx="8">
                  <c:v>2.09</c:v>
                </c:pt>
                <c:pt idx="9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DFE-4BCA-943A-6D3B6372CFB6}"/>
            </c:ext>
          </c:extLst>
        </c:ser>
        <c:ser>
          <c:idx val="3"/>
          <c:order val="8"/>
          <c:tx>
            <c:strRef>
              <c:f>TBIL!$J$2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TBIL!$J$3:$J$20</c:f>
              <c:numCache>
                <c:formatCode>0.00</c:formatCode>
                <c:ptCount val="18"/>
                <c:pt idx="0">
                  <c:v>2</c:v>
                </c:pt>
                <c:pt idx="1">
                  <c:v>1.9477922077922081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2.02</c:v>
                </c:pt>
                <c:pt idx="6">
                  <c:v>2.06</c:v>
                </c:pt>
                <c:pt idx="7">
                  <c:v>2.0499999999999998</c:v>
                </c:pt>
                <c:pt idx="8">
                  <c:v>2.06</c:v>
                </c:pt>
                <c:pt idx="9">
                  <c:v>2.0499999999999998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DFE-4BCA-943A-6D3B6372CFB6}"/>
            </c:ext>
          </c:extLst>
        </c:ser>
        <c:ser>
          <c:idx val="14"/>
          <c:order val="9"/>
          <c:tx>
            <c:strRef>
              <c:f>TBIL!$K$2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TBIL!$K$3:$K$20</c:f>
              <c:numCache>
                <c:formatCode>0.00</c:formatCode>
                <c:ptCount val="18"/>
                <c:pt idx="1">
                  <c:v>1.9833333333333332</c:v>
                </c:pt>
                <c:pt idx="2">
                  <c:v>1.8631578947368417</c:v>
                </c:pt>
                <c:pt idx="3">
                  <c:v>1.8249999999999997</c:v>
                </c:pt>
                <c:pt idx="4">
                  <c:v>1.8529411764705881</c:v>
                </c:pt>
                <c:pt idx="5">
                  <c:v>1.8941176470588237</c:v>
                </c:pt>
                <c:pt idx="6">
                  <c:v>1.8299999999999996</c:v>
                </c:pt>
                <c:pt idx="7">
                  <c:v>1.8562499999999997</c:v>
                </c:pt>
                <c:pt idx="8">
                  <c:v>1.8571428571428572</c:v>
                </c:pt>
                <c:pt idx="9">
                  <c:v>1.8466666666666667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DFE-4BCA-943A-6D3B6372CFB6}"/>
            </c:ext>
          </c:extLst>
        </c:ser>
        <c:ser>
          <c:idx val="9"/>
          <c:order val="10"/>
          <c:tx>
            <c:strRef>
              <c:f>TBIL!$L$2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TBIL!$L$3:$L$20</c:f>
              <c:numCache>
                <c:formatCode>0.0</c:formatCode>
                <c:ptCount val="1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DFE-4BCA-943A-6D3B6372CFB6}"/>
            </c:ext>
          </c:extLst>
        </c:ser>
        <c:ser>
          <c:idx val="10"/>
          <c:order val="11"/>
          <c:tx>
            <c:strRef>
              <c:f>TBIL!$M$2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TBIL!$M$3:$M$20</c:f>
              <c:numCache>
                <c:formatCode>0.00</c:formatCode>
                <c:ptCount val="18"/>
                <c:pt idx="0">
                  <c:v>2.0300000000000002</c:v>
                </c:pt>
                <c:pt idx="1">
                  <c:v>1.9787195526695531</c:v>
                </c:pt>
                <c:pt idx="2">
                  <c:v>1.9830898090815272</c:v>
                </c:pt>
                <c:pt idx="3">
                  <c:v>1.9768977347214185</c:v>
                </c:pt>
                <c:pt idx="4">
                  <c:v>1.9720104157452449</c:v>
                </c:pt>
                <c:pt idx="5">
                  <c:v>1.9782752974694151</c:v>
                </c:pt>
                <c:pt idx="6">
                  <c:v>1.9729948542582636</c:v>
                </c:pt>
                <c:pt idx="7">
                  <c:v>1.9703280826439005</c:v>
                </c:pt>
                <c:pt idx="8">
                  <c:v>1.971501759398496</c:v>
                </c:pt>
                <c:pt idx="9">
                  <c:v>1.9810185680332739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DFE-4BCA-943A-6D3B6372CFB6}"/>
            </c:ext>
          </c:extLst>
        </c:ser>
        <c:ser>
          <c:idx val="11"/>
          <c:order val="12"/>
          <c:tx>
            <c:strRef>
              <c:f>TBIL!$N$2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TBIL!$N$3:$N$20</c:f>
              <c:numCache>
                <c:formatCode>0.00</c:formatCode>
                <c:ptCount val="18"/>
                <c:pt idx="0">
                  <c:v>6.0000000000000053E-2</c:v>
                </c:pt>
                <c:pt idx="1">
                  <c:v>0.13322222222222257</c:v>
                </c:pt>
                <c:pt idx="2">
                  <c:v>0.21684210526315839</c:v>
                </c:pt>
                <c:pt idx="3">
                  <c:v>0.26500000000000012</c:v>
                </c:pt>
                <c:pt idx="4">
                  <c:v>0.23705882352941177</c:v>
                </c:pt>
                <c:pt idx="5">
                  <c:v>0.21111111111111103</c:v>
                </c:pt>
                <c:pt idx="6">
                  <c:v>0.25000000000000044</c:v>
                </c:pt>
                <c:pt idx="7">
                  <c:v>0.23375000000000012</c:v>
                </c:pt>
                <c:pt idx="8">
                  <c:v>0.23285714285714265</c:v>
                </c:pt>
                <c:pt idx="9">
                  <c:v>0.25333333333333341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DFE-4BCA-943A-6D3B6372CFB6}"/>
            </c:ext>
          </c:extLst>
        </c:ser>
        <c:ser>
          <c:idx val="12"/>
          <c:order val="13"/>
          <c:tx>
            <c:strRef>
              <c:f>TBIL!$O$2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TBIL!$O$3:$O$20</c:f>
              <c:numCache>
                <c:formatCode>0.0</c:formatCode>
                <c:ptCount val="18"/>
                <c:pt idx="0">
                  <c:v>1.7</c:v>
                </c:pt>
                <c:pt idx="1">
                  <c:v>1.7</c:v>
                </c:pt>
                <c:pt idx="2">
                  <c:v>1.7</c:v>
                </c:pt>
                <c:pt idx="3">
                  <c:v>1.7</c:v>
                </c:pt>
                <c:pt idx="4">
                  <c:v>1.7</c:v>
                </c:pt>
                <c:pt idx="5">
                  <c:v>1.7</c:v>
                </c:pt>
                <c:pt idx="6">
                  <c:v>1.7</c:v>
                </c:pt>
                <c:pt idx="7">
                  <c:v>1.7</c:v>
                </c:pt>
                <c:pt idx="8">
                  <c:v>1.7</c:v>
                </c:pt>
                <c:pt idx="9">
                  <c:v>1.7</c:v>
                </c:pt>
                <c:pt idx="10">
                  <c:v>1.7</c:v>
                </c:pt>
                <c:pt idx="11">
                  <c:v>1.7</c:v>
                </c:pt>
                <c:pt idx="12">
                  <c:v>1.7</c:v>
                </c:pt>
                <c:pt idx="13">
                  <c:v>1.7</c:v>
                </c:pt>
                <c:pt idx="14">
                  <c:v>1.7</c:v>
                </c:pt>
                <c:pt idx="15">
                  <c:v>1.7</c:v>
                </c:pt>
                <c:pt idx="16">
                  <c:v>1.7</c:v>
                </c:pt>
                <c:pt idx="17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DFE-4BCA-943A-6D3B6372CFB6}"/>
            </c:ext>
          </c:extLst>
        </c:ser>
        <c:ser>
          <c:idx val="13"/>
          <c:order val="14"/>
          <c:tx>
            <c:strRef>
              <c:f>TBIL!$P$2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TBIL!$P$3:$P$20</c:f>
              <c:numCache>
                <c:formatCode>0.0</c:formatCode>
                <c:ptCount val="18"/>
                <c:pt idx="0">
                  <c:v>2.2999999999999998</c:v>
                </c:pt>
                <c:pt idx="1">
                  <c:v>2.2999999999999998</c:v>
                </c:pt>
                <c:pt idx="2">
                  <c:v>2.2999999999999998</c:v>
                </c:pt>
                <c:pt idx="3">
                  <c:v>2.2999999999999998</c:v>
                </c:pt>
                <c:pt idx="4">
                  <c:v>2.2999999999999998</c:v>
                </c:pt>
                <c:pt idx="5">
                  <c:v>2.2999999999999998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2.2999999999999998</c:v>
                </c:pt>
                <c:pt idx="9">
                  <c:v>2.2999999999999998</c:v>
                </c:pt>
                <c:pt idx="10">
                  <c:v>2.2999999999999998</c:v>
                </c:pt>
                <c:pt idx="11">
                  <c:v>2.2999999999999998</c:v>
                </c:pt>
                <c:pt idx="12">
                  <c:v>2.2999999999999998</c:v>
                </c:pt>
                <c:pt idx="13">
                  <c:v>2.2999999999999998</c:v>
                </c:pt>
                <c:pt idx="14">
                  <c:v>2.2999999999999998</c:v>
                </c:pt>
                <c:pt idx="15">
                  <c:v>2.2999999999999998</c:v>
                </c:pt>
                <c:pt idx="16">
                  <c:v>2.2999999999999998</c:v>
                </c:pt>
                <c:pt idx="17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DFE-4BCA-943A-6D3B6372C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45856"/>
        <c:axId val="209147776"/>
      </c:lineChart>
      <c:catAx>
        <c:axId val="209145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9147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9147776"/>
        <c:scaling>
          <c:orientation val="minMax"/>
          <c:max val="2.6"/>
          <c:min val="1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9145856"/>
        <c:crosses val="autoZero"/>
        <c:crossBetween val="between"/>
        <c:majorUnit val="0.3000000000000000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12439658029711"/>
          <c:y val="0.11784182453352825"/>
          <c:w val="0.1593266128358154"/>
          <c:h val="0.871068011577975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872913992297846E-2"/>
          <c:y val="7.6158940397350966E-2"/>
          <c:w val="0.69833119383825359"/>
          <c:h val="0.73178807947020064"/>
        </c:manualLayout>
      </c:layout>
      <c:lineChart>
        <c:grouping val="standard"/>
        <c:varyColors val="0"/>
        <c:ser>
          <c:idx val="0"/>
          <c:order val="0"/>
          <c:tx>
            <c:strRef>
              <c:f>CRP!$B$2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CRP!$B$3:$B$20</c:f>
              <c:numCache>
                <c:formatCode>0.000</c:formatCode>
                <c:ptCount val="18"/>
                <c:pt idx="1">
                  <c:v>1.9255000000000002</c:v>
                </c:pt>
                <c:pt idx="2">
                  <c:v>1.9515000000000005</c:v>
                </c:pt>
                <c:pt idx="3">
                  <c:v>1.9357142857142859</c:v>
                </c:pt>
                <c:pt idx="4">
                  <c:v>1.9369999999999998</c:v>
                </c:pt>
                <c:pt idx="5">
                  <c:v>1.9404545454545501</c:v>
                </c:pt>
                <c:pt idx="6">
                  <c:v>1.9290000000000003</c:v>
                </c:pt>
                <c:pt idx="7">
                  <c:v>1.933125</c:v>
                </c:pt>
                <c:pt idx="8">
                  <c:v>1.9280000000000004</c:v>
                </c:pt>
                <c:pt idx="9">
                  <c:v>1.941111111111111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11-47F3-BF1A-FB9C319AAA33}"/>
            </c:ext>
          </c:extLst>
        </c:ser>
        <c:ser>
          <c:idx val="1"/>
          <c:order val="1"/>
          <c:tx>
            <c:strRef>
              <c:f>CRP!$C$2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CRP!$C$3:$C$20</c:f>
              <c:numCache>
                <c:formatCode>0.000</c:formatCode>
                <c:ptCount val="18"/>
                <c:pt idx="1">
                  <c:v>1.9275949367088601</c:v>
                </c:pt>
                <c:pt idx="2">
                  <c:v>1.9491304347826077</c:v>
                </c:pt>
                <c:pt idx="3">
                  <c:v>1.9436363636363636</c:v>
                </c:pt>
                <c:pt idx="4">
                  <c:v>1.87046511627907</c:v>
                </c:pt>
                <c:pt idx="5">
                  <c:v>1.935652173913043</c:v>
                </c:pt>
                <c:pt idx="6">
                  <c:v>1.9314634146341463</c:v>
                </c:pt>
                <c:pt idx="7">
                  <c:v>1.8884313725490198</c:v>
                </c:pt>
                <c:pt idx="8">
                  <c:v>1.8756730769230772</c:v>
                </c:pt>
                <c:pt idx="9">
                  <c:v>1.8706172839506174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11-47F3-BF1A-FB9C319AAA33}"/>
            </c:ext>
          </c:extLst>
        </c:ser>
        <c:ser>
          <c:idx val="2"/>
          <c:order val="2"/>
          <c:tx>
            <c:strRef>
              <c:f>CRP!$D$2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CRP!$D$3:$D$20</c:f>
              <c:numCache>
                <c:formatCode>0.000</c:formatCode>
                <c:ptCount val="18"/>
                <c:pt idx="1">
                  <c:v>1.9094117647058824</c:v>
                </c:pt>
                <c:pt idx="2">
                  <c:v>1.9665999999999997</c:v>
                </c:pt>
                <c:pt idx="3">
                  <c:v>1.9611499999999995</c:v>
                </c:pt>
                <c:pt idx="4">
                  <c:v>1.9503333333333335</c:v>
                </c:pt>
                <c:pt idx="5">
                  <c:v>1.9443500000000005</c:v>
                </c:pt>
                <c:pt idx="6">
                  <c:v>1.9262857142857144</c:v>
                </c:pt>
                <c:pt idx="7">
                  <c:v>1.8922666666666668</c:v>
                </c:pt>
                <c:pt idx="8">
                  <c:v>1.8887500000000002</c:v>
                </c:pt>
                <c:pt idx="9">
                  <c:v>1.9610624999999997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11-47F3-BF1A-FB9C319AAA33}"/>
            </c:ext>
          </c:extLst>
        </c:ser>
        <c:ser>
          <c:idx val="4"/>
          <c:order val="3"/>
          <c:tx>
            <c:strRef>
              <c:f>CRP!$E$2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CRP!$E$3:$E$20</c:f>
              <c:numCache>
                <c:formatCode>0.000</c:formatCode>
                <c:ptCount val="18"/>
                <c:pt idx="0">
                  <c:v>1.9119999999999999</c:v>
                </c:pt>
                <c:pt idx="1">
                  <c:v>1.885</c:v>
                </c:pt>
                <c:pt idx="2">
                  <c:v>1.9159999999999999</c:v>
                </c:pt>
                <c:pt idx="3">
                  <c:v>1.9140000000000001</c:v>
                </c:pt>
                <c:pt idx="4">
                  <c:v>1.863</c:v>
                </c:pt>
                <c:pt idx="5">
                  <c:v>1.83</c:v>
                </c:pt>
                <c:pt idx="6">
                  <c:v>1.837</c:v>
                </c:pt>
                <c:pt idx="7">
                  <c:v>1.887</c:v>
                </c:pt>
                <c:pt idx="8">
                  <c:v>1.8820000000000001</c:v>
                </c:pt>
                <c:pt idx="9">
                  <c:v>1.899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11-47F3-BF1A-FB9C319AAA33}"/>
            </c:ext>
          </c:extLst>
        </c:ser>
        <c:ser>
          <c:idx val="5"/>
          <c:order val="4"/>
          <c:tx>
            <c:strRef>
              <c:f>CRP!$F$2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CRP!$F$3:$F$20</c:f>
              <c:numCache>
                <c:formatCode>0.000</c:formatCode>
                <c:ptCount val="18"/>
                <c:pt idx="1">
                  <c:v>1.9261111111111111</c:v>
                </c:pt>
                <c:pt idx="2">
                  <c:v>1.9425000000000001</c:v>
                </c:pt>
                <c:pt idx="3">
                  <c:v>1.948</c:v>
                </c:pt>
                <c:pt idx="4">
                  <c:v>1.94</c:v>
                </c:pt>
                <c:pt idx="5">
                  <c:v>1.8922727272727273</c:v>
                </c:pt>
                <c:pt idx="6">
                  <c:v>1.8604999999999996</c:v>
                </c:pt>
                <c:pt idx="7">
                  <c:v>1.8847368421052633</c:v>
                </c:pt>
                <c:pt idx="8">
                  <c:v>1.9247368421052629</c:v>
                </c:pt>
                <c:pt idx="9">
                  <c:v>1.9264705882352942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11-47F3-BF1A-FB9C319AAA33}"/>
            </c:ext>
          </c:extLst>
        </c:ser>
        <c:ser>
          <c:idx val="6"/>
          <c:order val="5"/>
          <c:tx>
            <c:strRef>
              <c:f>CRP!$G$2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CRP!$G$3:$G$20</c:f>
              <c:numCache>
                <c:formatCode>0.000</c:formatCode>
                <c:ptCount val="18"/>
                <c:pt idx="1">
                  <c:v>1.91</c:v>
                </c:pt>
                <c:pt idx="2">
                  <c:v>1.9124999999999999</c:v>
                </c:pt>
                <c:pt idx="3">
                  <c:v>1.9177500000000001</c:v>
                </c:pt>
                <c:pt idx="4">
                  <c:v>1.8946363636363635</c:v>
                </c:pt>
                <c:pt idx="5">
                  <c:v>1.8899629629629628</c:v>
                </c:pt>
                <c:pt idx="6">
                  <c:v>1.9127333333333334</c:v>
                </c:pt>
                <c:pt idx="7">
                  <c:v>1.8628260869565216</c:v>
                </c:pt>
                <c:pt idx="8">
                  <c:v>1.9680434782608696</c:v>
                </c:pt>
                <c:pt idx="9">
                  <c:v>1.9261363636363635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11-47F3-BF1A-FB9C319AAA33}"/>
            </c:ext>
          </c:extLst>
        </c:ser>
        <c:ser>
          <c:idx val="7"/>
          <c:order val="6"/>
          <c:tx>
            <c:strRef>
              <c:f>CRP!$H$2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CRP!$H$3:$H$20</c:f>
              <c:numCache>
                <c:formatCode>0.000</c:formatCode>
                <c:ptCount val="18"/>
                <c:pt idx="1">
                  <c:v>1.861</c:v>
                </c:pt>
                <c:pt idx="2">
                  <c:v>1.883</c:v>
                </c:pt>
                <c:pt idx="3">
                  <c:v>1.8779999999999999</c:v>
                </c:pt>
                <c:pt idx="4">
                  <c:v>1.8280000000000001</c:v>
                </c:pt>
                <c:pt idx="5">
                  <c:v>1.8759999999999999</c:v>
                </c:pt>
                <c:pt idx="6">
                  <c:v>1.879</c:v>
                </c:pt>
                <c:pt idx="7">
                  <c:v>1.885</c:v>
                </c:pt>
                <c:pt idx="8">
                  <c:v>1.845</c:v>
                </c:pt>
                <c:pt idx="9">
                  <c:v>1.845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C11-47F3-BF1A-FB9C319AAA33}"/>
            </c:ext>
          </c:extLst>
        </c:ser>
        <c:ser>
          <c:idx val="8"/>
          <c:order val="7"/>
          <c:tx>
            <c:strRef>
              <c:f>CRP!$I$2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CRP!$I$3:$I$20</c:f>
              <c:numCache>
                <c:formatCode>0.000</c:formatCode>
                <c:ptCount val="18"/>
                <c:pt idx="1">
                  <c:v>1.9</c:v>
                </c:pt>
                <c:pt idx="2">
                  <c:v>1.91</c:v>
                </c:pt>
                <c:pt idx="3">
                  <c:v>1.92</c:v>
                </c:pt>
                <c:pt idx="4">
                  <c:v>1.93</c:v>
                </c:pt>
                <c:pt idx="5">
                  <c:v>1.9</c:v>
                </c:pt>
                <c:pt idx="6">
                  <c:v>1.9</c:v>
                </c:pt>
                <c:pt idx="7">
                  <c:v>1.92</c:v>
                </c:pt>
                <c:pt idx="8">
                  <c:v>1.92</c:v>
                </c:pt>
                <c:pt idx="9">
                  <c:v>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C11-47F3-BF1A-FB9C319AAA33}"/>
            </c:ext>
          </c:extLst>
        </c:ser>
        <c:ser>
          <c:idx val="3"/>
          <c:order val="8"/>
          <c:tx>
            <c:strRef>
              <c:f>CRP!$J$2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CRP!$J$3:$J$20</c:f>
              <c:numCache>
                <c:formatCode>0.000</c:formatCode>
                <c:ptCount val="18"/>
                <c:pt idx="0">
                  <c:v>1.91</c:v>
                </c:pt>
                <c:pt idx="1">
                  <c:v>1.9275949367088601</c:v>
                </c:pt>
                <c:pt idx="2">
                  <c:v>1.89</c:v>
                </c:pt>
                <c:pt idx="3">
                  <c:v>1.88</c:v>
                </c:pt>
                <c:pt idx="4">
                  <c:v>1.87</c:v>
                </c:pt>
                <c:pt idx="5">
                  <c:v>1.88</c:v>
                </c:pt>
                <c:pt idx="6">
                  <c:v>1.87</c:v>
                </c:pt>
                <c:pt idx="7">
                  <c:v>1.86</c:v>
                </c:pt>
                <c:pt idx="8">
                  <c:v>1.94</c:v>
                </c:pt>
                <c:pt idx="9">
                  <c:v>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C11-47F3-BF1A-FB9C319AAA33}"/>
            </c:ext>
          </c:extLst>
        </c:ser>
        <c:ser>
          <c:idx val="14"/>
          <c:order val="9"/>
          <c:tx>
            <c:strRef>
              <c:f>CRP!$K$2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CRP!$K$3:$K$20</c:f>
              <c:numCache>
                <c:formatCode>0.000</c:formatCode>
                <c:ptCount val="18"/>
                <c:pt idx="1">
                  <c:v>1.9582222222222221</c:v>
                </c:pt>
                <c:pt idx="2">
                  <c:v>1.8771499999999999</c:v>
                </c:pt>
                <c:pt idx="3">
                  <c:v>1.8115500000000004</c:v>
                </c:pt>
                <c:pt idx="4">
                  <c:v>1.9285500000000002</c:v>
                </c:pt>
                <c:pt idx="5">
                  <c:v>1.8902631578947371</c:v>
                </c:pt>
                <c:pt idx="6">
                  <c:v>1.9481111111111113</c:v>
                </c:pt>
                <c:pt idx="7">
                  <c:v>1.9497499999999999</c:v>
                </c:pt>
                <c:pt idx="8">
                  <c:v>1.9497142857142857</c:v>
                </c:pt>
                <c:pt idx="9">
                  <c:v>1.9178571428571429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C11-47F3-BF1A-FB9C319AAA33}"/>
            </c:ext>
          </c:extLst>
        </c:ser>
        <c:ser>
          <c:idx val="9"/>
          <c:order val="10"/>
          <c:tx>
            <c:strRef>
              <c:f>CRP!$L$2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CRP!$L$3:$L$20</c:f>
              <c:numCache>
                <c:formatCode>0.00</c:formatCode>
                <c:ptCount val="18"/>
                <c:pt idx="0">
                  <c:v>1.93</c:v>
                </c:pt>
                <c:pt idx="1">
                  <c:v>1.93</c:v>
                </c:pt>
                <c:pt idx="2">
                  <c:v>1.93</c:v>
                </c:pt>
                <c:pt idx="3">
                  <c:v>1.93</c:v>
                </c:pt>
                <c:pt idx="4">
                  <c:v>1.93</c:v>
                </c:pt>
                <c:pt idx="5">
                  <c:v>1.93</c:v>
                </c:pt>
                <c:pt idx="6">
                  <c:v>1.93</c:v>
                </c:pt>
                <c:pt idx="7">
                  <c:v>1.93</c:v>
                </c:pt>
                <c:pt idx="8">
                  <c:v>1.93</c:v>
                </c:pt>
                <c:pt idx="9">
                  <c:v>1.93</c:v>
                </c:pt>
                <c:pt idx="10">
                  <c:v>1.93</c:v>
                </c:pt>
                <c:pt idx="11">
                  <c:v>1.93</c:v>
                </c:pt>
                <c:pt idx="12">
                  <c:v>1.93</c:v>
                </c:pt>
                <c:pt idx="13">
                  <c:v>1.93</c:v>
                </c:pt>
                <c:pt idx="14">
                  <c:v>1.93</c:v>
                </c:pt>
                <c:pt idx="15">
                  <c:v>1.93</c:v>
                </c:pt>
                <c:pt idx="16">
                  <c:v>1.93</c:v>
                </c:pt>
                <c:pt idx="17">
                  <c:v>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C11-47F3-BF1A-FB9C319AAA33}"/>
            </c:ext>
          </c:extLst>
        </c:ser>
        <c:ser>
          <c:idx val="10"/>
          <c:order val="11"/>
          <c:tx>
            <c:strRef>
              <c:f>CRP!$M$2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CRP!$M$3:$M$20</c:f>
              <c:numCache>
                <c:formatCode>0.000</c:formatCode>
                <c:ptCount val="18"/>
                <c:pt idx="0">
                  <c:v>1.911</c:v>
                </c:pt>
                <c:pt idx="1">
                  <c:v>1.9130434971456936</c:v>
                </c:pt>
                <c:pt idx="2">
                  <c:v>1.9198380434782609</c:v>
                </c:pt>
                <c:pt idx="3">
                  <c:v>1.910980064935065</c:v>
                </c:pt>
                <c:pt idx="4">
                  <c:v>1.9011984813248766</c:v>
                </c:pt>
                <c:pt idx="5">
                  <c:v>1.8978955567498019</c:v>
                </c:pt>
                <c:pt idx="6">
                  <c:v>1.8994093573364303</c:v>
                </c:pt>
                <c:pt idx="7">
                  <c:v>1.8963135968277469</c:v>
                </c:pt>
                <c:pt idx="8">
                  <c:v>1.9121917683003495</c:v>
                </c:pt>
                <c:pt idx="9">
                  <c:v>1.910725498979053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C11-47F3-BF1A-FB9C319AAA33}"/>
            </c:ext>
          </c:extLst>
        </c:ser>
        <c:ser>
          <c:idx val="11"/>
          <c:order val="12"/>
          <c:tx>
            <c:strRef>
              <c:f>CRP!$N$2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CRP!$N$3:$N$20</c:f>
              <c:numCache>
                <c:formatCode>0.000</c:formatCode>
                <c:ptCount val="18"/>
                <c:pt idx="0">
                  <c:v>2.0000000000000018E-3</c:v>
                </c:pt>
                <c:pt idx="1">
                  <c:v>9.7222222222222099E-2</c:v>
                </c:pt>
                <c:pt idx="2">
                  <c:v>8.9449999999999807E-2</c:v>
                </c:pt>
                <c:pt idx="3">
                  <c:v>0.14959999999999907</c:v>
                </c:pt>
                <c:pt idx="4">
                  <c:v>0.1223333333333334</c:v>
                </c:pt>
                <c:pt idx="5">
                  <c:v>0.1143500000000004</c:v>
                </c:pt>
                <c:pt idx="6">
                  <c:v>0.11111111111111138</c:v>
                </c:pt>
                <c:pt idx="7">
                  <c:v>8.9749999999999774E-2</c:v>
                </c:pt>
                <c:pt idx="8">
                  <c:v>0.12304347826086959</c:v>
                </c:pt>
                <c:pt idx="9">
                  <c:v>0.11606249999999974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C11-47F3-BF1A-FB9C319AAA33}"/>
            </c:ext>
          </c:extLst>
        </c:ser>
        <c:ser>
          <c:idx val="12"/>
          <c:order val="13"/>
          <c:tx>
            <c:strRef>
              <c:f>CRP!$O$2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CRP!$O$3:$O$20</c:f>
              <c:numCache>
                <c:formatCode>General</c:formatCode>
                <c:ptCount val="18"/>
                <c:pt idx="0">
                  <c:v>1.73</c:v>
                </c:pt>
                <c:pt idx="1">
                  <c:v>1.73</c:v>
                </c:pt>
                <c:pt idx="2">
                  <c:v>1.73</c:v>
                </c:pt>
                <c:pt idx="3">
                  <c:v>1.73</c:v>
                </c:pt>
                <c:pt idx="4">
                  <c:v>1.73</c:v>
                </c:pt>
                <c:pt idx="5">
                  <c:v>1.73</c:v>
                </c:pt>
                <c:pt idx="6">
                  <c:v>1.73</c:v>
                </c:pt>
                <c:pt idx="7">
                  <c:v>1.73</c:v>
                </c:pt>
                <c:pt idx="8">
                  <c:v>1.73</c:v>
                </c:pt>
                <c:pt idx="9">
                  <c:v>1.73</c:v>
                </c:pt>
                <c:pt idx="10">
                  <c:v>1.73</c:v>
                </c:pt>
                <c:pt idx="11">
                  <c:v>1.73</c:v>
                </c:pt>
                <c:pt idx="12">
                  <c:v>1.73</c:v>
                </c:pt>
                <c:pt idx="13">
                  <c:v>1.73</c:v>
                </c:pt>
                <c:pt idx="14">
                  <c:v>1.73</c:v>
                </c:pt>
                <c:pt idx="15">
                  <c:v>1.73</c:v>
                </c:pt>
                <c:pt idx="16">
                  <c:v>1.73</c:v>
                </c:pt>
                <c:pt idx="17">
                  <c:v>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C11-47F3-BF1A-FB9C319AAA33}"/>
            </c:ext>
          </c:extLst>
        </c:ser>
        <c:ser>
          <c:idx val="13"/>
          <c:order val="14"/>
          <c:tx>
            <c:strRef>
              <c:f>CRP!$P$2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CRP!$P$3:$P$20</c:f>
              <c:numCache>
                <c:formatCode>General</c:formatCode>
                <c:ptCount val="18"/>
                <c:pt idx="0">
                  <c:v>2.13</c:v>
                </c:pt>
                <c:pt idx="1">
                  <c:v>2.13</c:v>
                </c:pt>
                <c:pt idx="2">
                  <c:v>2.13</c:v>
                </c:pt>
                <c:pt idx="3">
                  <c:v>2.13</c:v>
                </c:pt>
                <c:pt idx="4">
                  <c:v>2.13</c:v>
                </c:pt>
                <c:pt idx="5">
                  <c:v>2.13</c:v>
                </c:pt>
                <c:pt idx="6">
                  <c:v>2.13</c:v>
                </c:pt>
                <c:pt idx="7">
                  <c:v>2.13</c:v>
                </c:pt>
                <c:pt idx="8">
                  <c:v>2.13</c:v>
                </c:pt>
                <c:pt idx="9">
                  <c:v>2.13</c:v>
                </c:pt>
                <c:pt idx="10">
                  <c:v>2.13</c:v>
                </c:pt>
                <c:pt idx="11">
                  <c:v>2.13</c:v>
                </c:pt>
                <c:pt idx="12">
                  <c:v>2.13</c:v>
                </c:pt>
                <c:pt idx="13">
                  <c:v>2.13</c:v>
                </c:pt>
                <c:pt idx="14">
                  <c:v>2.13</c:v>
                </c:pt>
                <c:pt idx="15">
                  <c:v>2.13</c:v>
                </c:pt>
                <c:pt idx="16">
                  <c:v>2.13</c:v>
                </c:pt>
                <c:pt idx="17">
                  <c:v>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C11-47F3-BF1A-FB9C319AA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71424"/>
        <c:axId val="209281792"/>
      </c:lineChart>
      <c:catAx>
        <c:axId val="209271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9281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9281792"/>
        <c:scaling>
          <c:orientation val="minMax"/>
          <c:max val="2.3299999999999996"/>
          <c:min val="1.5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9271424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28498225286961"/>
          <c:y val="0.13576191685717151"/>
          <c:w val="0.15789471393795929"/>
          <c:h val="0.847682330031326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019547136314373E-2"/>
          <c:y val="8.2781456953642543E-2"/>
          <c:w val="0.70481189095764751"/>
          <c:h val="0.73178807947020064"/>
        </c:manualLayout>
      </c:layout>
      <c:lineChart>
        <c:grouping val="standard"/>
        <c:varyColors val="0"/>
        <c:ser>
          <c:idx val="0"/>
          <c:order val="0"/>
          <c:tx>
            <c:strRef>
              <c:f>UA!$B$2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UA!$B$3:$B$20</c:f>
              <c:numCache>
                <c:formatCode>0.00</c:formatCode>
                <c:ptCount val="18"/>
                <c:pt idx="1">
                  <c:v>6.2749999999999995</c:v>
                </c:pt>
                <c:pt idx="2">
                  <c:v>6.2749999999999995</c:v>
                </c:pt>
                <c:pt idx="3">
                  <c:v>6.2666666666666666</c:v>
                </c:pt>
                <c:pt idx="4">
                  <c:v>6.2699999999999987</c:v>
                </c:pt>
                <c:pt idx="5">
                  <c:v>6.2681818181818185</c:v>
                </c:pt>
                <c:pt idx="6">
                  <c:v>6.3149999999999995</c:v>
                </c:pt>
                <c:pt idx="7">
                  <c:v>6.2687499999999998</c:v>
                </c:pt>
                <c:pt idx="8">
                  <c:v>6.2749999999999995</c:v>
                </c:pt>
                <c:pt idx="9">
                  <c:v>6.2888888888888879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E8-4EAA-927E-00A6E7D270CB}"/>
            </c:ext>
          </c:extLst>
        </c:ser>
        <c:ser>
          <c:idx val="1"/>
          <c:order val="1"/>
          <c:tx>
            <c:strRef>
              <c:f>UA!$C$2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UA!$C$3:$C$20</c:f>
              <c:numCache>
                <c:formatCode>0.00</c:formatCode>
                <c:ptCount val="18"/>
                <c:pt idx="1">
                  <c:v>6.3472368421052634</c:v>
                </c:pt>
                <c:pt idx="2">
                  <c:v>6.3502197802197831</c:v>
                </c:pt>
                <c:pt idx="3">
                  <c:v>6.3814942528735639</c:v>
                </c:pt>
                <c:pt idx="4">
                  <c:v>6.3767469879518099</c:v>
                </c:pt>
                <c:pt idx="5">
                  <c:v>6.3667708333333364</c:v>
                </c:pt>
                <c:pt idx="6">
                  <c:v>6.3781927710843371</c:v>
                </c:pt>
                <c:pt idx="7">
                  <c:v>6.3580612244897949</c:v>
                </c:pt>
                <c:pt idx="8">
                  <c:v>6.3509090909090897</c:v>
                </c:pt>
                <c:pt idx="9">
                  <c:v>6.4182758620689642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E8-4EAA-927E-00A6E7D270CB}"/>
            </c:ext>
          </c:extLst>
        </c:ser>
        <c:ser>
          <c:idx val="2"/>
          <c:order val="2"/>
          <c:tx>
            <c:strRef>
              <c:f>UA!$D$2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UA!$D$3:$D$20</c:f>
              <c:numCache>
                <c:formatCode>0.00</c:formatCode>
                <c:ptCount val="18"/>
                <c:pt idx="1">
                  <c:v>6.2904761904761886</c:v>
                </c:pt>
                <c:pt idx="2">
                  <c:v>6.3347826086956527</c:v>
                </c:pt>
                <c:pt idx="3">
                  <c:v>6.3650000000000011</c:v>
                </c:pt>
                <c:pt idx="4">
                  <c:v>6.3449999999999989</c:v>
                </c:pt>
                <c:pt idx="5">
                  <c:v>6.3083333333333336</c:v>
                </c:pt>
                <c:pt idx="6">
                  <c:v>6.3315789473684205</c:v>
                </c:pt>
                <c:pt idx="7">
                  <c:v>6.3421052631578947</c:v>
                </c:pt>
                <c:pt idx="8">
                  <c:v>6.3166666666666664</c:v>
                </c:pt>
                <c:pt idx="9">
                  <c:v>6.3105263157894722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E8-4EAA-927E-00A6E7D270CB}"/>
            </c:ext>
          </c:extLst>
        </c:ser>
        <c:ser>
          <c:idx val="4"/>
          <c:order val="3"/>
          <c:tx>
            <c:strRef>
              <c:f>UA!$E$2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UA!$E$3:$E$20</c:f>
              <c:numCache>
                <c:formatCode>0.00</c:formatCode>
                <c:ptCount val="18"/>
                <c:pt idx="0">
                  <c:v>6.42</c:v>
                </c:pt>
                <c:pt idx="1">
                  <c:v>6.3959999999999999</c:v>
                </c:pt>
                <c:pt idx="2">
                  <c:v>6.3710000000000004</c:v>
                </c:pt>
                <c:pt idx="3">
                  <c:v>6.35</c:v>
                </c:pt>
                <c:pt idx="4">
                  <c:v>6.306</c:v>
                </c:pt>
                <c:pt idx="5">
                  <c:v>6.3490000000000002</c:v>
                </c:pt>
                <c:pt idx="6">
                  <c:v>6.351</c:v>
                </c:pt>
                <c:pt idx="7">
                  <c:v>6.3819999999999997</c:v>
                </c:pt>
                <c:pt idx="8">
                  <c:v>6.3479999999999999</c:v>
                </c:pt>
                <c:pt idx="9">
                  <c:v>6.3490000000000002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E8-4EAA-927E-00A6E7D270CB}"/>
            </c:ext>
          </c:extLst>
        </c:ser>
        <c:ser>
          <c:idx val="5"/>
          <c:order val="4"/>
          <c:tx>
            <c:strRef>
              <c:f>UA!$F$2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UA!$F$3:$F$20</c:f>
              <c:numCache>
                <c:formatCode>0.00</c:formatCode>
                <c:ptCount val="18"/>
                <c:pt idx="1">
                  <c:v>6.3499999999999988</c:v>
                </c:pt>
                <c:pt idx="2">
                  <c:v>6.3249999999999984</c:v>
                </c:pt>
                <c:pt idx="3">
                  <c:v>6.2899999999999991</c:v>
                </c:pt>
                <c:pt idx="4">
                  <c:v>6.3150000000000004</c:v>
                </c:pt>
                <c:pt idx="5">
                  <c:v>6.3090909090909086</c:v>
                </c:pt>
                <c:pt idx="6">
                  <c:v>6.3049999999999979</c:v>
                </c:pt>
                <c:pt idx="7">
                  <c:v>6.3105263157894713</c:v>
                </c:pt>
                <c:pt idx="8">
                  <c:v>6.2789473684210515</c:v>
                </c:pt>
                <c:pt idx="9">
                  <c:v>6.2941176470588216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5E8-4EAA-927E-00A6E7D270CB}"/>
            </c:ext>
          </c:extLst>
        </c:ser>
        <c:ser>
          <c:idx val="6"/>
          <c:order val="5"/>
          <c:tx>
            <c:strRef>
              <c:f>UA!$G$2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UA!$G$3:$G$20</c:f>
              <c:numCache>
                <c:formatCode>0.00</c:formatCode>
                <c:ptCount val="18"/>
                <c:pt idx="1">
                  <c:v>6.33</c:v>
                </c:pt>
                <c:pt idx="2">
                  <c:v>6.2725</c:v>
                </c:pt>
                <c:pt idx="3">
                  <c:v>6.2715384615384613</c:v>
                </c:pt>
                <c:pt idx="4">
                  <c:v>6.2657894736842108</c:v>
                </c:pt>
                <c:pt idx="5">
                  <c:v>6.3118518518518512</c:v>
                </c:pt>
                <c:pt idx="6">
                  <c:v>6.3843478260869571</c:v>
                </c:pt>
                <c:pt idx="7">
                  <c:v>6.4165217391304354</c:v>
                </c:pt>
                <c:pt idx="8">
                  <c:v>6.3415999999999997</c:v>
                </c:pt>
                <c:pt idx="9">
                  <c:v>6.3231818181818191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5E8-4EAA-927E-00A6E7D270CB}"/>
            </c:ext>
          </c:extLst>
        </c:ser>
        <c:ser>
          <c:idx val="7"/>
          <c:order val="6"/>
          <c:tx>
            <c:strRef>
              <c:f>UA!$H$2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UA!$H$3:$H$20</c:f>
              <c:numCache>
                <c:formatCode>0.00</c:formatCode>
                <c:ptCount val="18"/>
                <c:pt idx="1">
                  <c:v>6.1150000000000002</c:v>
                </c:pt>
                <c:pt idx="2">
                  <c:v>6.2480000000000002</c:v>
                </c:pt>
                <c:pt idx="3">
                  <c:v>6.25</c:v>
                </c:pt>
                <c:pt idx="4">
                  <c:v>6.2089999999999996</c:v>
                </c:pt>
                <c:pt idx="5">
                  <c:v>6.2729999999999997</c:v>
                </c:pt>
                <c:pt idx="6">
                  <c:v>6.3220000000000001</c:v>
                </c:pt>
                <c:pt idx="7">
                  <c:v>6.3129999999999997</c:v>
                </c:pt>
                <c:pt idx="8">
                  <c:v>6.3170000000000002</c:v>
                </c:pt>
                <c:pt idx="9">
                  <c:v>6.3280000000000003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5E8-4EAA-927E-00A6E7D270CB}"/>
            </c:ext>
          </c:extLst>
        </c:ser>
        <c:ser>
          <c:idx val="8"/>
          <c:order val="7"/>
          <c:tx>
            <c:strRef>
              <c:f>UA!$I$2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UA!$I$3:$I$20</c:f>
              <c:numCache>
                <c:formatCode>0.00</c:formatCode>
                <c:ptCount val="18"/>
                <c:pt idx="1">
                  <c:v>6.34</c:v>
                </c:pt>
                <c:pt idx="2">
                  <c:v>6.28</c:v>
                </c:pt>
                <c:pt idx="3">
                  <c:v>6.24</c:v>
                </c:pt>
                <c:pt idx="4">
                  <c:v>6.31</c:v>
                </c:pt>
                <c:pt idx="5">
                  <c:v>6.28</c:v>
                </c:pt>
                <c:pt idx="6">
                  <c:v>6.3</c:v>
                </c:pt>
                <c:pt idx="7">
                  <c:v>6.29</c:v>
                </c:pt>
                <c:pt idx="8">
                  <c:v>6.29</c:v>
                </c:pt>
                <c:pt idx="9">
                  <c:v>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5E8-4EAA-927E-00A6E7D270CB}"/>
            </c:ext>
          </c:extLst>
        </c:ser>
        <c:ser>
          <c:idx val="3"/>
          <c:order val="8"/>
          <c:tx>
            <c:strRef>
              <c:f>UA!$J$2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UA!$J$3:$J$20</c:f>
              <c:numCache>
                <c:formatCode>0.00</c:formatCode>
                <c:ptCount val="18"/>
                <c:pt idx="0">
                  <c:v>6.33</c:v>
                </c:pt>
                <c:pt idx="1">
                  <c:v>6.3472368421052634</c:v>
                </c:pt>
                <c:pt idx="2">
                  <c:v>6.33</c:v>
                </c:pt>
                <c:pt idx="3">
                  <c:v>6.32</c:v>
                </c:pt>
                <c:pt idx="4">
                  <c:v>6.29</c:v>
                </c:pt>
                <c:pt idx="5">
                  <c:v>6.31</c:v>
                </c:pt>
                <c:pt idx="6">
                  <c:v>6.32</c:v>
                </c:pt>
                <c:pt idx="7">
                  <c:v>6.33</c:v>
                </c:pt>
                <c:pt idx="8">
                  <c:v>6.3</c:v>
                </c:pt>
                <c:pt idx="9">
                  <c:v>6.34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5E8-4EAA-927E-00A6E7D270CB}"/>
            </c:ext>
          </c:extLst>
        </c:ser>
        <c:ser>
          <c:idx val="14"/>
          <c:order val="9"/>
          <c:tx>
            <c:strRef>
              <c:f>UA!$K$2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UA!$K$3:$K$20</c:f>
              <c:numCache>
                <c:formatCode>0.00</c:formatCode>
                <c:ptCount val="18"/>
                <c:pt idx="1">
                  <c:v>6.3444444444444441</c:v>
                </c:pt>
                <c:pt idx="2">
                  <c:v>6.375</c:v>
                </c:pt>
                <c:pt idx="3">
                  <c:v>6.3800000000000008</c:v>
                </c:pt>
                <c:pt idx="4">
                  <c:v>6.3349999999999991</c:v>
                </c:pt>
                <c:pt idx="5">
                  <c:v>6.3850000000000007</c:v>
                </c:pt>
                <c:pt idx="6">
                  <c:v>6.3449999999999998</c:v>
                </c:pt>
                <c:pt idx="7">
                  <c:v>6.3850000000000016</c:v>
                </c:pt>
                <c:pt idx="8">
                  <c:v>6.3857142857142861</c:v>
                </c:pt>
                <c:pt idx="9">
                  <c:v>6.4066666666666672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5E8-4EAA-927E-00A6E7D270CB}"/>
            </c:ext>
          </c:extLst>
        </c:ser>
        <c:ser>
          <c:idx val="9"/>
          <c:order val="10"/>
          <c:tx>
            <c:strRef>
              <c:f>UA!$L$2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UA!$L$3:$L$20</c:f>
              <c:numCache>
                <c:formatCode>0.0</c:formatCode>
                <c:ptCount val="18"/>
                <c:pt idx="0">
                  <c:v>6.3</c:v>
                </c:pt>
                <c:pt idx="1">
                  <c:v>6.3</c:v>
                </c:pt>
                <c:pt idx="2">
                  <c:v>6.3</c:v>
                </c:pt>
                <c:pt idx="3">
                  <c:v>6.3</c:v>
                </c:pt>
                <c:pt idx="4">
                  <c:v>6.3</c:v>
                </c:pt>
                <c:pt idx="5">
                  <c:v>6.3</c:v>
                </c:pt>
                <c:pt idx="6">
                  <c:v>6.3</c:v>
                </c:pt>
                <c:pt idx="7">
                  <c:v>6.3</c:v>
                </c:pt>
                <c:pt idx="8">
                  <c:v>6.3</c:v>
                </c:pt>
                <c:pt idx="9">
                  <c:v>6.3</c:v>
                </c:pt>
                <c:pt idx="10">
                  <c:v>6.3</c:v>
                </c:pt>
                <c:pt idx="11">
                  <c:v>6.3</c:v>
                </c:pt>
                <c:pt idx="12">
                  <c:v>6.3</c:v>
                </c:pt>
                <c:pt idx="13">
                  <c:v>6.3</c:v>
                </c:pt>
                <c:pt idx="14">
                  <c:v>6.3</c:v>
                </c:pt>
                <c:pt idx="15">
                  <c:v>6.3</c:v>
                </c:pt>
                <c:pt idx="16">
                  <c:v>6.3</c:v>
                </c:pt>
                <c:pt idx="17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5E8-4EAA-927E-00A6E7D270CB}"/>
            </c:ext>
          </c:extLst>
        </c:ser>
        <c:ser>
          <c:idx val="10"/>
          <c:order val="11"/>
          <c:tx>
            <c:strRef>
              <c:f>UA!$M$2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UA!$M$3:$M$20</c:f>
              <c:numCache>
                <c:formatCode>0.00</c:formatCode>
                <c:ptCount val="18"/>
                <c:pt idx="0">
                  <c:v>6.375</c:v>
                </c:pt>
                <c:pt idx="1">
                  <c:v>6.3135394319131155</c:v>
                </c:pt>
                <c:pt idx="2">
                  <c:v>6.3161502388915434</c:v>
                </c:pt>
                <c:pt idx="3">
                  <c:v>6.3114699381078703</c:v>
                </c:pt>
                <c:pt idx="4">
                  <c:v>6.3022536461636021</c:v>
                </c:pt>
                <c:pt idx="5">
                  <c:v>6.3161228745791238</c:v>
                </c:pt>
                <c:pt idx="6">
                  <c:v>6.3352119544539711</c:v>
                </c:pt>
                <c:pt idx="7">
                  <c:v>6.3395964542567596</c:v>
                </c:pt>
                <c:pt idx="8">
                  <c:v>6.320383741171109</c:v>
                </c:pt>
                <c:pt idx="9">
                  <c:v>6.3348657198654639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5E8-4EAA-927E-00A6E7D270CB}"/>
            </c:ext>
          </c:extLst>
        </c:ser>
        <c:ser>
          <c:idx val="11"/>
          <c:order val="12"/>
          <c:tx>
            <c:strRef>
              <c:f>UA!$N$2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UA!$N$3:$N$20</c:f>
              <c:numCache>
                <c:formatCode>0.00</c:formatCode>
                <c:ptCount val="18"/>
                <c:pt idx="0">
                  <c:v>8.9999999999999858E-2</c:v>
                </c:pt>
                <c:pt idx="1">
                  <c:v>0.28099999999999969</c:v>
                </c:pt>
                <c:pt idx="2">
                  <c:v>0.12699999999999978</c:v>
                </c:pt>
                <c:pt idx="3">
                  <c:v>0.14149425287356365</c:v>
                </c:pt>
                <c:pt idx="4">
                  <c:v>0.16774698795181031</c:v>
                </c:pt>
                <c:pt idx="5">
                  <c:v>0.11681818181818215</c:v>
                </c:pt>
                <c:pt idx="6">
                  <c:v>8.4347826086957234E-2</c:v>
                </c:pt>
                <c:pt idx="7">
                  <c:v>0.14777173913043562</c:v>
                </c:pt>
                <c:pt idx="8">
                  <c:v>0.11071428571428665</c:v>
                </c:pt>
                <c:pt idx="9">
                  <c:v>0.1293869731800763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5E8-4EAA-927E-00A6E7D270CB}"/>
            </c:ext>
          </c:extLst>
        </c:ser>
        <c:ser>
          <c:idx val="12"/>
          <c:order val="13"/>
          <c:tx>
            <c:strRef>
              <c:f>UA!$O$2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UA!$O$3:$O$20</c:f>
              <c:numCache>
                <c:formatCode>0.0</c:formatCode>
                <c:ptCount val="1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5E8-4EAA-927E-00A6E7D270CB}"/>
            </c:ext>
          </c:extLst>
        </c:ser>
        <c:ser>
          <c:idx val="13"/>
          <c:order val="14"/>
          <c:tx>
            <c:strRef>
              <c:f>UA!$P$2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UA!$P$3:$P$20</c:f>
              <c:numCache>
                <c:formatCode>General</c:formatCode>
                <c:ptCount val="18"/>
                <c:pt idx="0">
                  <c:v>6.6</c:v>
                </c:pt>
                <c:pt idx="1">
                  <c:v>6.6</c:v>
                </c:pt>
                <c:pt idx="2">
                  <c:v>6.6</c:v>
                </c:pt>
                <c:pt idx="3">
                  <c:v>6.6</c:v>
                </c:pt>
                <c:pt idx="4">
                  <c:v>6.6</c:v>
                </c:pt>
                <c:pt idx="5">
                  <c:v>6.6</c:v>
                </c:pt>
                <c:pt idx="6">
                  <c:v>6.6</c:v>
                </c:pt>
                <c:pt idx="7">
                  <c:v>6.6</c:v>
                </c:pt>
                <c:pt idx="8">
                  <c:v>6.6</c:v>
                </c:pt>
                <c:pt idx="9">
                  <c:v>6.6</c:v>
                </c:pt>
                <c:pt idx="10">
                  <c:v>6.6</c:v>
                </c:pt>
                <c:pt idx="11">
                  <c:v>6.6</c:v>
                </c:pt>
                <c:pt idx="12">
                  <c:v>6.6</c:v>
                </c:pt>
                <c:pt idx="13">
                  <c:v>6.6</c:v>
                </c:pt>
                <c:pt idx="14">
                  <c:v>6.6</c:v>
                </c:pt>
                <c:pt idx="15">
                  <c:v>6.6</c:v>
                </c:pt>
                <c:pt idx="16">
                  <c:v>6.6</c:v>
                </c:pt>
                <c:pt idx="17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5E8-4EAA-927E-00A6E7D27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52896"/>
        <c:axId val="209554816"/>
      </c:lineChart>
      <c:catAx>
        <c:axId val="209552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9554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9554816"/>
        <c:scaling>
          <c:orientation val="minMax"/>
          <c:max val="6.9"/>
          <c:min val="5.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9552896"/>
        <c:crosses val="autoZero"/>
        <c:crossBetween val="between"/>
        <c:majorUnit val="0.30000000000000032"/>
        <c:minorUnit val="6.0000000000000123E-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924626088405617"/>
          <c:y val="0.13907306747946829"/>
          <c:w val="0.15994811759642136"/>
          <c:h val="0.860927033274123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36256504250643E-2"/>
          <c:y val="8.5397452587317707E-2"/>
          <c:w val="0.70580617193722772"/>
          <c:h val="0.73441809225093169"/>
        </c:manualLayout>
      </c:layout>
      <c:lineChart>
        <c:grouping val="standard"/>
        <c:varyColors val="0"/>
        <c:ser>
          <c:idx val="0"/>
          <c:order val="0"/>
          <c:tx>
            <c:strRef>
              <c:f>BUN!$B$2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BUN!$B$3:$B$20</c:f>
              <c:numCache>
                <c:formatCode>0.0</c:formatCode>
                <c:ptCount val="18"/>
                <c:pt idx="1">
                  <c:v>32.440000000000005</c:v>
                </c:pt>
                <c:pt idx="2">
                  <c:v>32.545000000000002</c:v>
                </c:pt>
                <c:pt idx="3">
                  <c:v>32.371428571428567</c:v>
                </c:pt>
                <c:pt idx="4">
                  <c:v>32.435000000000002</c:v>
                </c:pt>
                <c:pt idx="5">
                  <c:v>32.436363636363637</c:v>
                </c:pt>
                <c:pt idx="6">
                  <c:v>32.505000000000003</c:v>
                </c:pt>
                <c:pt idx="7">
                  <c:v>32.450000000000003</c:v>
                </c:pt>
                <c:pt idx="8">
                  <c:v>32.430000000000007</c:v>
                </c:pt>
                <c:pt idx="9">
                  <c:v>32.305555555555557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B2-4EDA-A1A7-908C5E9A5344}"/>
            </c:ext>
          </c:extLst>
        </c:ser>
        <c:ser>
          <c:idx val="1"/>
          <c:order val="1"/>
          <c:tx>
            <c:strRef>
              <c:f>BUN!$C$2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BUN!$C$3:$C$20</c:f>
              <c:numCache>
                <c:formatCode>0.0</c:formatCode>
                <c:ptCount val="18"/>
                <c:pt idx="1">
                  <c:v>32.371315789473691</c:v>
                </c:pt>
                <c:pt idx="2">
                  <c:v>32.502934782608683</c:v>
                </c:pt>
                <c:pt idx="3">
                  <c:v>32.248181818181813</c:v>
                </c:pt>
                <c:pt idx="4">
                  <c:v>32.133250000000004</c:v>
                </c:pt>
                <c:pt idx="5">
                  <c:v>32.409789473684206</c:v>
                </c:pt>
                <c:pt idx="6">
                  <c:v>32.434698795180736</c:v>
                </c:pt>
                <c:pt idx="7">
                  <c:v>32.339793814432994</c:v>
                </c:pt>
                <c:pt idx="8">
                  <c:v>32.175656565656581</c:v>
                </c:pt>
                <c:pt idx="9">
                  <c:v>32.299047619047606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B2-4EDA-A1A7-908C5E9A5344}"/>
            </c:ext>
          </c:extLst>
        </c:ser>
        <c:ser>
          <c:idx val="2"/>
          <c:order val="2"/>
          <c:tx>
            <c:strRef>
              <c:f>BUN!$D$2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BUN!$D$3:$D$20</c:f>
              <c:numCache>
                <c:formatCode>0.0</c:formatCode>
                <c:ptCount val="18"/>
                <c:pt idx="1">
                  <c:v>32.32</c:v>
                </c:pt>
                <c:pt idx="2">
                  <c:v>32.404545454545449</c:v>
                </c:pt>
                <c:pt idx="3">
                  <c:v>32.341176470588231</c:v>
                </c:pt>
                <c:pt idx="4">
                  <c:v>32.166666666666657</c:v>
                </c:pt>
                <c:pt idx="5">
                  <c:v>32.666666666666671</c:v>
                </c:pt>
                <c:pt idx="6">
                  <c:v>32.381250000000001</c:v>
                </c:pt>
                <c:pt idx="7">
                  <c:v>32.11538461538462</c:v>
                </c:pt>
                <c:pt idx="8">
                  <c:v>32.756249999999994</c:v>
                </c:pt>
                <c:pt idx="9">
                  <c:v>32.893333333333331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B2-4EDA-A1A7-908C5E9A5344}"/>
            </c:ext>
          </c:extLst>
        </c:ser>
        <c:ser>
          <c:idx val="4"/>
          <c:order val="3"/>
          <c:tx>
            <c:strRef>
              <c:f>BUN!$E$2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BUN!$E$3:$E$20</c:f>
              <c:numCache>
                <c:formatCode>0.0</c:formatCode>
                <c:ptCount val="18"/>
                <c:pt idx="0">
                  <c:v>32.5</c:v>
                </c:pt>
                <c:pt idx="1">
                  <c:v>32.287999999999997</c:v>
                </c:pt>
                <c:pt idx="2">
                  <c:v>32.229999999999997</c:v>
                </c:pt>
                <c:pt idx="3">
                  <c:v>32.491</c:v>
                </c:pt>
                <c:pt idx="4">
                  <c:v>32.545999999999999</c:v>
                </c:pt>
                <c:pt idx="5">
                  <c:v>32.552</c:v>
                </c:pt>
                <c:pt idx="6" formatCode="0.0_ ">
                  <c:v>32.386000000000003</c:v>
                </c:pt>
                <c:pt idx="7">
                  <c:v>32.347000000000001</c:v>
                </c:pt>
                <c:pt idx="8">
                  <c:v>32.298000000000002</c:v>
                </c:pt>
                <c:pt idx="9">
                  <c:v>32.463999999999999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B2-4EDA-A1A7-908C5E9A5344}"/>
            </c:ext>
          </c:extLst>
        </c:ser>
        <c:ser>
          <c:idx val="5"/>
          <c:order val="4"/>
          <c:tx>
            <c:strRef>
              <c:f>BUN!$F$2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BUN!$F$3:$F$20</c:f>
              <c:numCache>
                <c:formatCode>0.0</c:formatCode>
                <c:ptCount val="18"/>
                <c:pt idx="1">
                  <c:v>32.666666666666664</c:v>
                </c:pt>
                <c:pt idx="2">
                  <c:v>32.6875</c:v>
                </c:pt>
                <c:pt idx="3">
                  <c:v>32.4</c:v>
                </c:pt>
                <c:pt idx="4">
                  <c:v>32.65</c:v>
                </c:pt>
                <c:pt idx="5">
                  <c:v>32.772727272727273</c:v>
                </c:pt>
                <c:pt idx="6">
                  <c:v>32.65</c:v>
                </c:pt>
                <c:pt idx="7">
                  <c:v>32.578947368421055</c:v>
                </c:pt>
                <c:pt idx="8">
                  <c:v>32.473684210526315</c:v>
                </c:pt>
                <c:pt idx="9">
                  <c:v>32.529411764705884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2B2-4EDA-A1A7-908C5E9A5344}"/>
            </c:ext>
          </c:extLst>
        </c:ser>
        <c:ser>
          <c:idx val="6"/>
          <c:order val="5"/>
          <c:tx>
            <c:strRef>
              <c:f>BUN!$G$2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BUN!$G$3:$G$20</c:f>
              <c:numCache>
                <c:formatCode>0.0</c:formatCode>
                <c:ptCount val="18"/>
                <c:pt idx="1">
                  <c:v>33.299999999999997</c:v>
                </c:pt>
                <c:pt idx="2">
                  <c:v>32.346666666666671</c:v>
                </c:pt>
                <c:pt idx="3">
                  <c:v>32.329090909090901</c:v>
                </c:pt>
                <c:pt idx="4">
                  <c:v>32.114736842105266</c:v>
                </c:pt>
                <c:pt idx="5">
                  <c:v>32.323333333333331</c:v>
                </c:pt>
                <c:pt idx="6">
                  <c:v>32.523478260869567</c:v>
                </c:pt>
                <c:pt idx="7">
                  <c:v>32.497826086956522</c:v>
                </c:pt>
                <c:pt idx="8">
                  <c:v>32.600000000000009</c:v>
                </c:pt>
                <c:pt idx="9">
                  <c:v>32.431818181818187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2B2-4EDA-A1A7-908C5E9A5344}"/>
            </c:ext>
          </c:extLst>
        </c:ser>
        <c:ser>
          <c:idx val="7"/>
          <c:order val="6"/>
          <c:tx>
            <c:strRef>
              <c:f>BUN!$H$2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BUN!$H$3:$H$20</c:f>
              <c:numCache>
                <c:formatCode>0.0</c:formatCode>
                <c:ptCount val="18"/>
                <c:pt idx="1">
                  <c:v>31.966000000000001</c:v>
                </c:pt>
                <c:pt idx="2">
                  <c:v>32.393999999999998</c:v>
                </c:pt>
                <c:pt idx="3">
                  <c:v>32.457000000000001</c:v>
                </c:pt>
                <c:pt idx="4">
                  <c:v>32.393000000000001</c:v>
                </c:pt>
                <c:pt idx="5">
                  <c:v>32.412999999999997</c:v>
                </c:pt>
                <c:pt idx="6">
                  <c:v>32.634</c:v>
                </c:pt>
                <c:pt idx="7">
                  <c:v>32.642000000000003</c:v>
                </c:pt>
                <c:pt idx="8">
                  <c:v>32.265000000000001</c:v>
                </c:pt>
                <c:pt idx="9">
                  <c:v>32.363999999999997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B2-4EDA-A1A7-908C5E9A5344}"/>
            </c:ext>
          </c:extLst>
        </c:ser>
        <c:ser>
          <c:idx val="8"/>
          <c:order val="7"/>
          <c:tx>
            <c:strRef>
              <c:f>BUN!$I$2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BUN!$I$3:$I$20</c:f>
              <c:numCache>
                <c:formatCode>0.0</c:formatCode>
                <c:ptCount val="18"/>
                <c:pt idx="1">
                  <c:v>32.619999999999997</c:v>
                </c:pt>
                <c:pt idx="2">
                  <c:v>32.549999999999997</c:v>
                </c:pt>
                <c:pt idx="3">
                  <c:v>32.39</c:v>
                </c:pt>
                <c:pt idx="4">
                  <c:v>32.49</c:v>
                </c:pt>
                <c:pt idx="5">
                  <c:v>32.54</c:v>
                </c:pt>
                <c:pt idx="6">
                  <c:v>32.54</c:v>
                </c:pt>
                <c:pt idx="7">
                  <c:v>32.5</c:v>
                </c:pt>
                <c:pt idx="8">
                  <c:v>32.5</c:v>
                </c:pt>
                <c:pt idx="9">
                  <c:v>32.54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2B2-4EDA-A1A7-908C5E9A5344}"/>
            </c:ext>
          </c:extLst>
        </c:ser>
        <c:ser>
          <c:idx val="3"/>
          <c:order val="8"/>
          <c:tx>
            <c:strRef>
              <c:f>BUN!$J$2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BUN!$J$3:$J$20</c:f>
              <c:numCache>
                <c:formatCode>0.0</c:formatCode>
                <c:ptCount val="18"/>
                <c:pt idx="0">
                  <c:v>32.9</c:v>
                </c:pt>
                <c:pt idx="1">
                  <c:v>32.371315789473691</c:v>
                </c:pt>
                <c:pt idx="2">
                  <c:v>32.53</c:v>
                </c:pt>
                <c:pt idx="3">
                  <c:v>32.26</c:v>
                </c:pt>
                <c:pt idx="4">
                  <c:v>31.77</c:v>
                </c:pt>
                <c:pt idx="5">
                  <c:v>32.299999999999997</c:v>
                </c:pt>
                <c:pt idx="6">
                  <c:v>32.299999999999997</c:v>
                </c:pt>
                <c:pt idx="7">
                  <c:v>32.950000000000003</c:v>
                </c:pt>
                <c:pt idx="8">
                  <c:v>32.85</c:v>
                </c:pt>
                <c:pt idx="9">
                  <c:v>32.68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2B2-4EDA-A1A7-908C5E9A5344}"/>
            </c:ext>
          </c:extLst>
        </c:ser>
        <c:ser>
          <c:idx val="14"/>
          <c:order val="9"/>
          <c:tx>
            <c:strRef>
              <c:f>BUN!$K$2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BUN!$K$3:$K$20</c:f>
              <c:numCache>
                <c:formatCode>0.0</c:formatCode>
                <c:ptCount val="18"/>
                <c:pt idx="1">
                  <c:v>32.038888888888891</c:v>
                </c:pt>
                <c:pt idx="2">
                  <c:v>32.105263157894733</c:v>
                </c:pt>
                <c:pt idx="3">
                  <c:v>32.409999999999997</c:v>
                </c:pt>
                <c:pt idx="4">
                  <c:v>32.694736842105264</c:v>
                </c:pt>
                <c:pt idx="5">
                  <c:v>32.81666666666667</c:v>
                </c:pt>
                <c:pt idx="6">
                  <c:v>31.615000000000002</c:v>
                </c:pt>
                <c:pt idx="7">
                  <c:v>32.733333333333334</c:v>
                </c:pt>
                <c:pt idx="8">
                  <c:v>33.107142857142897</c:v>
                </c:pt>
                <c:pt idx="9">
                  <c:v>32.58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2B2-4EDA-A1A7-908C5E9A5344}"/>
            </c:ext>
          </c:extLst>
        </c:ser>
        <c:ser>
          <c:idx val="9"/>
          <c:order val="10"/>
          <c:tx>
            <c:strRef>
              <c:f>BUN!$L$2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BUN!$L$3:$L$20</c:f>
              <c:numCache>
                <c:formatCode>0.0</c:formatCode>
                <c:ptCount val="18"/>
                <c:pt idx="0">
                  <c:v>32.5</c:v>
                </c:pt>
                <c:pt idx="1">
                  <c:v>32.5</c:v>
                </c:pt>
                <c:pt idx="2">
                  <c:v>32.5</c:v>
                </c:pt>
                <c:pt idx="3">
                  <c:v>32.5</c:v>
                </c:pt>
                <c:pt idx="4">
                  <c:v>32.5</c:v>
                </c:pt>
                <c:pt idx="5">
                  <c:v>32.5</c:v>
                </c:pt>
                <c:pt idx="6">
                  <c:v>32.5</c:v>
                </c:pt>
                <c:pt idx="7">
                  <c:v>32.5</c:v>
                </c:pt>
                <c:pt idx="8">
                  <c:v>32.5</c:v>
                </c:pt>
                <c:pt idx="9">
                  <c:v>32.5</c:v>
                </c:pt>
                <c:pt idx="10">
                  <c:v>32.5</c:v>
                </c:pt>
                <c:pt idx="11">
                  <c:v>32.5</c:v>
                </c:pt>
                <c:pt idx="12">
                  <c:v>32.5</c:v>
                </c:pt>
                <c:pt idx="13">
                  <c:v>32.5</c:v>
                </c:pt>
                <c:pt idx="14">
                  <c:v>32.5</c:v>
                </c:pt>
                <c:pt idx="15">
                  <c:v>32.5</c:v>
                </c:pt>
                <c:pt idx="16">
                  <c:v>32.5</c:v>
                </c:pt>
                <c:pt idx="17">
                  <c:v>32.5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2B2-4EDA-A1A7-908C5E9A5344}"/>
            </c:ext>
          </c:extLst>
        </c:ser>
        <c:ser>
          <c:idx val="10"/>
          <c:order val="11"/>
          <c:tx>
            <c:strRef>
              <c:f>BUN!$M$2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BUN!$M$3:$M$20</c:f>
              <c:numCache>
                <c:formatCode>0.0</c:formatCode>
                <c:ptCount val="18"/>
                <c:pt idx="0">
                  <c:v>32.700000000000003</c:v>
                </c:pt>
                <c:pt idx="1">
                  <c:v>32.43821871345029</c:v>
                </c:pt>
                <c:pt idx="2">
                  <c:v>32.429591006171556</c:v>
                </c:pt>
                <c:pt idx="3">
                  <c:v>32.369787776928959</c:v>
                </c:pt>
                <c:pt idx="4">
                  <c:v>32.339339035087718</c:v>
                </c:pt>
                <c:pt idx="5">
                  <c:v>32.523054704944187</c:v>
                </c:pt>
                <c:pt idx="6">
                  <c:v>32.396942705605035</c:v>
                </c:pt>
                <c:pt idx="7">
                  <c:v>32.515428521852854</c:v>
                </c:pt>
                <c:pt idx="8">
                  <c:v>32.545573363332579</c:v>
                </c:pt>
                <c:pt idx="9">
                  <c:v>32.508716645446057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2B2-4EDA-A1A7-908C5E9A5344}"/>
            </c:ext>
          </c:extLst>
        </c:ser>
        <c:ser>
          <c:idx val="11"/>
          <c:order val="12"/>
          <c:tx>
            <c:strRef>
              <c:f>BUN!$N$2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BUN!$N$3:$N$20</c:f>
              <c:numCache>
                <c:formatCode>0.0</c:formatCode>
                <c:ptCount val="18"/>
                <c:pt idx="0">
                  <c:v>0.39999999999999858</c:v>
                </c:pt>
                <c:pt idx="1">
                  <c:v>1.3339999999999961</c:v>
                </c:pt>
                <c:pt idx="2">
                  <c:v>0.58223684210526727</c:v>
                </c:pt>
                <c:pt idx="3">
                  <c:v>0.24281818181818693</c:v>
                </c:pt>
                <c:pt idx="4">
                  <c:v>0.92473684210526486</c:v>
                </c:pt>
                <c:pt idx="5">
                  <c:v>0.51666666666667282</c:v>
                </c:pt>
                <c:pt idx="6">
                  <c:v>1.0349999999999966</c:v>
                </c:pt>
                <c:pt idx="7">
                  <c:v>0.83461538461538254</c:v>
                </c:pt>
                <c:pt idx="8">
                  <c:v>0.93148629148631557</c:v>
                </c:pt>
                <c:pt idx="9">
                  <c:v>0.59428571428572496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2B2-4EDA-A1A7-908C5E9A5344}"/>
            </c:ext>
          </c:extLst>
        </c:ser>
        <c:ser>
          <c:idx val="12"/>
          <c:order val="13"/>
          <c:tx>
            <c:strRef>
              <c:f>BUN!$O$2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BUN!$O$3:$O$20</c:f>
              <c:numCache>
                <c:formatCode>General</c:formatCode>
                <c:ptCount val="18"/>
                <c:pt idx="0">
                  <c:v>30.5</c:v>
                </c:pt>
                <c:pt idx="1">
                  <c:v>30.5</c:v>
                </c:pt>
                <c:pt idx="2">
                  <c:v>30.5</c:v>
                </c:pt>
                <c:pt idx="3">
                  <c:v>30.5</c:v>
                </c:pt>
                <c:pt idx="4">
                  <c:v>30.5</c:v>
                </c:pt>
                <c:pt idx="5">
                  <c:v>30.5</c:v>
                </c:pt>
                <c:pt idx="6">
                  <c:v>30.5</c:v>
                </c:pt>
                <c:pt idx="7">
                  <c:v>30.5</c:v>
                </c:pt>
                <c:pt idx="8">
                  <c:v>30.5</c:v>
                </c:pt>
                <c:pt idx="9">
                  <c:v>30.5</c:v>
                </c:pt>
                <c:pt idx="10">
                  <c:v>30.5</c:v>
                </c:pt>
                <c:pt idx="11">
                  <c:v>30.5</c:v>
                </c:pt>
                <c:pt idx="12">
                  <c:v>30.5</c:v>
                </c:pt>
                <c:pt idx="13">
                  <c:v>30.5</c:v>
                </c:pt>
                <c:pt idx="14">
                  <c:v>30.5</c:v>
                </c:pt>
                <c:pt idx="15">
                  <c:v>30.5</c:v>
                </c:pt>
                <c:pt idx="16">
                  <c:v>30.5</c:v>
                </c:pt>
                <c:pt idx="17">
                  <c:v>30.5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2B2-4EDA-A1A7-908C5E9A5344}"/>
            </c:ext>
          </c:extLst>
        </c:ser>
        <c:ser>
          <c:idx val="13"/>
          <c:order val="14"/>
          <c:tx>
            <c:strRef>
              <c:f>BUN!$P$2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BUN!$P$3:$P$20</c:f>
              <c:numCache>
                <c:formatCode>General</c:formatCode>
                <c:ptCount val="18"/>
                <c:pt idx="0">
                  <c:v>34.5</c:v>
                </c:pt>
                <c:pt idx="1">
                  <c:v>34.5</c:v>
                </c:pt>
                <c:pt idx="2">
                  <c:v>34.5</c:v>
                </c:pt>
                <c:pt idx="3">
                  <c:v>34.5</c:v>
                </c:pt>
                <c:pt idx="4">
                  <c:v>34.5</c:v>
                </c:pt>
                <c:pt idx="5">
                  <c:v>34.5</c:v>
                </c:pt>
                <c:pt idx="6">
                  <c:v>34.5</c:v>
                </c:pt>
                <c:pt idx="7">
                  <c:v>34.5</c:v>
                </c:pt>
                <c:pt idx="8">
                  <c:v>34.5</c:v>
                </c:pt>
                <c:pt idx="9">
                  <c:v>34.5</c:v>
                </c:pt>
                <c:pt idx="10">
                  <c:v>34.5</c:v>
                </c:pt>
                <c:pt idx="11">
                  <c:v>34.5</c:v>
                </c:pt>
                <c:pt idx="12">
                  <c:v>34.5</c:v>
                </c:pt>
                <c:pt idx="13">
                  <c:v>34.5</c:v>
                </c:pt>
                <c:pt idx="14">
                  <c:v>34.5</c:v>
                </c:pt>
                <c:pt idx="15">
                  <c:v>34.5</c:v>
                </c:pt>
                <c:pt idx="16">
                  <c:v>34.5</c:v>
                </c:pt>
                <c:pt idx="17">
                  <c:v>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2B2-4EDA-A1A7-908C5E9A5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46976"/>
        <c:axId val="126048896"/>
      </c:lineChart>
      <c:catAx>
        <c:axId val="126046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6048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048896"/>
        <c:scaling>
          <c:orientation val="minMax"/>
          <c:max val="36.5"/>
          <c:min val="28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6046976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79895620113866928"/>
          <c:y val="0.13953505811773895"/>
          <c:w val="0.17885143907333217"/>
          <c:h val="0.840532808398950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79479622403961E-2"/>
          <c:y val="7.3089819562752345E-2"/>
          <c:w val="0.6979438827672384"/>
          <c:h val="0.73089819562753744"/>
        </c:manualLayout>
      </c:layout>
      <c:lineChart>
        <c:grouping val="standard"/>
        <c:varyColors val="0"/>
        <c:ser>
          <c:idx val="0"/>
          <c:order val="0"/>
          <c:tx>
            <c:strRef>
              <c:f>CRE!$B$2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CRE!$B$3:$B$20</c:f>
              <c:numCache>
                <c:formatCode>0.000</c:formatCode>
                <c:ptCount val="18"/>
                <c:pt idx="1">
                  <c:v>2.9079999999999999</c:v>
                </c:pt>
                <c:pt idx="2">
                  <c:v>2.9105000000000012</c:v>
                </c:pt>
                <c:pt idx="3">
                  <c:v>2.9123809523809525</c:v>
                </c:pt>
                <c:pt idx="4">
                  <c:v>2.9165000000000001</c:v>
                </c:pt>
                <c:pt idx="5">
                  <c:v>2.9170454545454536</c:v>
                </c:pt>
                <c:pt idx="6">
                  <c:v>2.915</c:v>
                </c:pt>
                <c:pt idx="7">
                  <c:v>2.9118750000000002</c:v>
                </c:pt>
                <c:pt idx="8">
                  <c:v>2.9259999999999997</c:v>
                </c:pt>
                <c:pt idx="9">
                  <c:v>2.9055555555555559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98-4C4D-A06A-A117D257A583}"/>
            </c:ext>
          </c:extLst>
        </c:ser>
        <c:ser>
          <c:idx val="1"/>
          <c:order val="1"/>
          <c:tx>
            <c:strRef>
              <c:f>CRE!$C$2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CRE!$C$3:$C$20</c:f>
              <c:numCache>
                <c:formatCode>0.000</c:formatCode>
                <c:ptCount val="18"/>
                <c:pt idx="1">
                  <c:v>2.9328947368421061</c:v>
                </c:pt>
                <c:pt idx="2">
                  <c:v>2.9369662921348301</c:v>
                </c:pt>
                <c:pt idx="3">
                  <c:v>2.9428735632183898</c:v>
                </c:pt>
                <c:pt idx="4">
                  <c:v>2.9398765432098752</c:v>
                </c:pt>
                <c:pt idx="5">
                  <c:v>2.9396875000000002</c:v>
                </c:pt>
                <c:pt idx="6">
                  <c:v>2.9180722891566249</c:v>
                </c:pt>
                <c:pt idx="7">
                  <c:v>2.9041836734693867</c:v>
                </c:pt>
                <c:pt idx="8">
                  <c:v>2.9095918367346933</c:v>
                </c:pt>
                <c:pt idx="9">
                  <c:v>2.9047499999999982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98-4C4D-A06A-A117D257A583}"/>
            </c:ext>
          </c:extLst>
        </c:ser>
        <c:ser>
          <c:idx val="2"/>
          <c:order val="2"/>
          <c:tx>
            <c:strRef>
              <c:f>CRE!$D$2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CRE!$D$3:$D$20</c:f>
              <c:numCache>
                <c:formatCode>0.000</c:formatCode>
                <c:ptCount val="18"/>
                <c:pt idx="1">
                  <c:v>2.9805555555555552</c:v>
                </c:pt>
                <c:pt idx="2">
                  <c:v>3.0125000000000002</c:v>
                </c:pt>
                <c:pt idx="3">
                  <c:v>3.0047368421052632</c:v>
                </c:pt>
                <c:pt idx="4">
                  <c:v>2.9700000000000006</c:v>
                </c:pt>
                <c:pt idx="5">
                  <c:v>2.9490909090909088</c:v>
                </c:pt>
                <c:pt idx="6">
                  <c:v>2.9582352941176464</c:v>
                </c:pt>
                <c:pt idx="7">
                  <c:v>2.9773333333333341</c:v>
                </c:pt>
                <c:pt idx="8">
                  <c:v>2.9725000000000006</c:v>
                </c:pt>
                <c:pt idx="9">
                  <c:v>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98-4C4D-A06A-A117D257A583}"/>
            </c:ext>
          </c:extLst>
        </c:ser>
        <c:ser>
          <c:idx val="4"/>
          <c:order val="3"/>
          <c:tx>
            <c:strRef>
              <c:f>CRE!$E$2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CRE!$E$3:$E$20</c:f>
              <c:numCache>
                <c:formatCode>0.000</c:formatCode>
                <c:ptCount val="18"/>
                <c:pt idx="0">
                  <c:v>2.99</c:v>
                </c:pt>
                <c:pt idx="1">
                  <c:v>2.9689999999999999</c:v>
                </c:pt>
                <c:pt idx="2">
                  <c:v>2.9550000000000001</c:v>
                </c:pt>
                <c:pt idx="3">
                  <c:v>2.9619999999999997</c:v>
                </c:pt>
                <c:pt idx="4">
                  <c:v>2.9470000000000001</c:v>
                </c:pt>
                <c:pt idx="5">
                  <c:v>2.952</c:v>
                </c:pt>
                <c:pt idx="6">
                  <c:v>2.9449999999999998</c:v>
                </c:pt>
                <c:pt idx="7">
                  <c:v>2.9510000000000001</c:v>
                </c:pt>
                <c:pt idx="8">
                  <c:v>2.9459999999999997</c:v>
                </c:pt>
                <c:pt idx="9">
                  <c:v>2.9569999999999999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98-4C4D-A06A-A117D257A583}"/>
            </c:ext>
          </c:extLst>
        </c:ser>
        <c:ser>
          <c:idx val="5"/>
          <c:order val="4"/>
          <c:tx>
            <c:strRef>
              <c:f>CRE!$F$2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CRE!$F$3:$F$20</c:f>
              <c:numCache>
                <c:formatCode>0.000</c:formatCode>
                <c:ptCount val="18"/>
                <c:pt idx="1">
                  <c:v>2.9144444444444448</c:v>
                </c:pt>
                <c:pt idx="2">
                  <c:v>2.9049999999999998</c:v>
                </c:pt>
                <c:pt idx="3">
                  <c:v>2.8999999999999995</c:v>
                </c:pt>
                <c:pt idx="4">
                  <c:v>2.915</c:v>
                </c:pt>
                <c:pt idx="5">
                  <c:v>2.9127272727272735</c:v>
                </c:pt>
                <c:pt idx="6">
                  <c:v>2.9180000000000001</c:v>
                </c:pt>
                <c:pt idx="7">
                  <c:v>2.9299999999999997</c:v>
                </c:pt>
                <c:pt idx="8">
                  <c:v>2.9068421052631574</c:v>
                </c:pt>
                <c:pt idx="9">
                  <c:v>2.9235294117647062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98-4C4D-A06A-A117D257A583}"/>
            </c:ext>
          </c:extLst>
        </c:ser>
        <c:ser>
          <c:idx val="6"/>
          <c:order val="5"/>
          <c:tx>
            <c:strRef>
              <c:f>CRE!$G$2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CRE!$G$3:$G$20</c:f>
              <c:numCache>
                <c:formatCode>0.000</c:formatCode>
                <c:ptCount val="18"/>
                <c:pt idx="1">
                  <c:v>2.92</c:v>
                </c:pt>
                <c:pt idx="2">
                  <c:v>2.9016666666666668</c:v>
                </c:pt>
                <c:pt idx="3">
                  <c:v>2.914733333333333</c:v>
                </c:pt>
                <c:pt idx="4">
                  <c:v>2.9040000000000004</c:v>
                </c:pt>
                <c:pt idx="5">
                  <c:v>2.868391304347826</c:v>
                </c:pt>
                <c:pt idx="6">
                  <c:v>2.8811739130434786</c:v>
                </c:pt>
                <c:pt idx="7">
                  <c:v>2.8902608695652172</c:v>
                </c:pt>
                <c:pt idx="8">
                  <c:v>2.9085599999999996</c:v>
                </c:pt>
                <c:pt idx="9">
                  <c:v>2.8977727272727276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798-4C4D-A06A-A117D257A583}"/>
            </c:ext>
          </c:extLst>
        </c:ser>
        <c:ser>
          <c:idx val="7"/>
          <c:order val="6"/>
          <c:tx>
            <c:strRef>
              <c:f>CRE!$H$2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CRE!$H$3:$H$20</c:f>
              <c:numCache>
                <c:formatCode>0.000</c:formatCode>
                <c:ptCount val="18"/>
                <c:pt idx="1">
                  <c:v>2.802</c:v>
                </c:pt>
                <c:pt idx="2">
                  <c:v>2.9220000000000002</c:v>
                </c:pt>
                <c:pt idx="3">
                  <c:v>2.923</c:v>
                </c:pt>
                <c:pt idx="4">
                  <c:v>2.8919999999999999</c:v>
                </c:pt>
                <c:pt idx="5">
                  <c:v>2.8650000000000002</c:v>
                </c:pt>
                <c:pt idx="6">
                  <c:v>2.8660000000000001</c:v>
                </c:pt>
                <c:pt idx="7">
                  <c:v>2.8559999999999999</c:v>
                </c:pt>
                <c:pt idx="8">
                  <c:v>2.883</c:v>
                </c:pt>
                <c:pt idx="9">
                  <c:v>2.9249999999999998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798-4C4D-A06A-A117D257A583}"/>
            </c:ext>
          </c:extLst>
        </c:ser>
        <c:ser>
          <c:idx val="8"/>
          <c:order val="7"/>
          <c:tx>
            <c:strRef>
              <c:f>CRE!$I$2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CRE!$I$3:$I$20</c:f>
              <c:numCache>
                <c:formatCode>0.000</c:formatCode>
                <c:ptCount val="18"/>
                <c:pt idx="1">
                  <c:v>2.95</c:v>
                </c:pt>
                <c:pt idx="2">
                  <c:v>2.92</c:v>
                </c:pt>
                <c:pt idx="3">
                  <c:v>2.92</c:v>
                </c:pt>
                <c:pt idx="4">
                  <c:v>2.91</c:v>
                </c:pt>
                <c:pt idx="5">
                  <c:v>2.92</c:v>
                </c:pt>
                <c:pt idx="6">
                  <c:v>2.92</c:v>
                </c:pt>
                <c:pt idx="7">
                  <c:v>2.92</c:v>
                </c:pt>
                <c:pt idx="8">
                  <c:v>2.91</c:v>
                </c:pt>
                <c:pt idx="9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798-4C4D-A06A-A117D257A583}"/>
            </c:ext>
          </c:extLst>
        </c:ser>
        <c:ser>
          <c:idx val="3"/>
          <c:order val="8"/>
          <c:tx>
            <c:strRef>
              <c:f>CRE!$J$2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CRE!$J$3:$J$20</c:f>
              <c:numCache>
                <c:formatCode>0.000</c:formatCode>
                <c:ptCount val="18"/>
                <c:pt idx="0">
                  <c:v>2.89</c:v>
                </c:pt>
                <c:pt idx="1">
                  <c:v>2.9328947368421061</c:v>
                </c:pt>
                <c:pt idx="2">
                  <c:v>2.87</c:v>
                </c:pt>
                <c:pt idx="3">
                  <c:v>2.86</c:v>
                </c:pt>
                <c:pt idx="4">
                  <c:v>2.86</c:v>
                </c:pt>
                <c:pt idx="5">
                  <c:v>2.88</c:v>
                </c:pt>
                <c:pt idx="6">
                  <c:v>2.88</c:v>
                </c:pt>
                <c:pt idx="7">
                  <c:v>2.88</c:v>
                </c:pt>
                <c:pt idx="8">
                  <c:v>2.89</c:v>
                </c:pt>
                <c:pt idx="9">
                  <c:v>2.89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798-4C4D-A06A-A117D257A583}"/>
            </c:ext>
          </c:extLst>
        </c:ser>
        <c:ser>
          <c:idx val="9"/>
          <c:order val="9"/>
          <c:tx>
            <c:strRef>
              <c:f>CRE!$K$2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CRE!$K$3:$K$20</c:f>
              <c:numCache>
                <c:formatCode>0.000</c:formatCode>
                <c:ptCount val="18"/>
                <c:pt idx="1">
                  <c:v>2.9022222222222216</c:v>
                </c:pt>
                <c:pt idx="2">
                  <c:v>2.8999999999999995</c:v>
                </c:pt>
                <c:pt idx="3">
                  <c:v>2.9074999999999998</c:v>
                </c:pt>
                <c:pt idx="4">
                  <c:v>2.9200000000000008</c:v>
                </c:pt>
                <c:pt idx="5">
                  <c:v>2.9194736842105256</c:v>
                </c:pt>
                <c:pt idx="6">
                  <c:v>2.9104999999999999</c:v>
                </c:pt>
                <c:pt idx="7">
                  <c:v>2.9120000000000004</c:v>
                </c:pt>
                <c:pt idx="8">
                  <c:v>2.915</c:v>
                </c:pt>
                <c:pt idx="9">
                  <c:v>2.9113333333333333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798-4C4D-A06A-A117D257A583}"/>
            </c:ext>
          </c:extLst>
        </c:ser>
        <c:ser>
          <c:idx val="10"/>
          <c:order val="10"/>
          <c:tx>
            <c:strRef>
              <c:f>CRE!$L$2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CRE!$L$3:$L$20</c:f>
              <c:numCache>
                <c:formatCode>0.00</c:formatCode>
                <c:ptCount val="18"/>
                <c:pt idx="0">
                  <c:v>2.91</c:v>
                </c:pt>
                <c:pt idx="1">
                  <c:v>2.91</c:v>
                </c:pt>
                <c:pt idx="2">
                  <c:v>2.91</c:v>
                </c:pt>
                <c:pt idx="3">
                  <c:v>2.91</c:v>
                </c:pt>
                <c:pt idx="4">
                  <c:v>2.91</c:v>
                </c:pt>
                <c:pt idx="5">
                  <c:v>2.91</c:v>
                </c:pt>
                <c:pt idx="6">
                  <c:v>2.91</c:v>
                </c:pt>
                <c:pt idx="7">
                  <c:v>2.91</c:v>
                </c:pt>
                <c:pt idx="8">
                  <c:v>2.91</c:v>
                </c:pt>
                <c:pt idx="9">
                  <c:v>2.91</c:v>
                </c:pt>
                <c:pt idx="10">
                  <c:v>2.91</c:v>
                </c:pt>
                <c:pt idx="11">
                  <c:v>2.91</c:v>
                </c:pt>
                <c:pt idx="12">
                  <c:v>2.91</c:v>
                </c:pt>
                <c:pt idx="13">
                  <c:v>2.91</c:v>
                </c:pt>
                <c:pt idx="14">
                  <c:v>2.91</c:v>
                </c:pt>
                <c:pt idx="15">
                  <c:v>2.91</c:v>
                </c:pt>
                <c:pt idx="16">
                  <c:v>2.91</c:v>
                </c:pt>
                <c:pt idx="17">
                  <c:v>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798-4C4D-A06A-A117D257A583}"/>
            </c:ext>
          </c:extLst>
        </c:ser>
        <c:ser>
          <c:idx val="11"/>
          <c:order val="11"/>
          <c:tx>
            <c:strRef>
              <c:f>CRE!$M$2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CRE!$M$3:$M$20</c:f>
              <c:numCache>
                <c:formatCode>0.000</c:formatCode>
                <c:ptCount val="18"/>
                <c:pt idx="0">
                  <c:v>2.9400000000000004</c:v>
                </c:pt>
                <c:pt idx="1">
                  <c:v>2.9212011695906428</c:v>
                </c:pt>
                <c:pt idx="2">
                  <c:v>2.9233632958801499</c:v>
                </c:pt>
                <c:pt idx="3">
                  <c:v>2.9247224691037936</c:v>
                </c:pt>
                <c:pt idx="4">
                  <c:v>2.9174376543209872</c:v>
                </c:pt>
                <c:pt idx="5">
                  <c:v>2.9123416124921988</c:v>
                </c:pt>
                <c:pt idx="6">
                  <c:v>2.9111981496317751</c:v>
                </c:pt>
                <c:pt idx="7">
                  <c:v>2.9132652876367939</c:v>
                </c:pt>
                <c:pt idx="8">
                  <c:v>2.9167493941997846</c:v>
                </c:pt>
                <c:pt idx="9">
                  <c:v>2.919494102792632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798-4C4D-A06A-A117D257A583}"/>
            </c:ext>
          </c:extLst>
        </c:ser>
        <c:ser>
          <c:idx val="12"/>
          <c:order val="12"/>
          <c:tx>
            <c:strRef>
              <c:f>CRE!$N$2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CRE!$N$3:$N$20</c:f>
              <c:numCache>
                <c:formatCode>0.000</c:formatCode>
                <c:ptCount val="18"/>
                <c:pt idx="0">
                  <c:v>0.10000000000000009</c:v>
                </c:pt>
                <c:pt idx="1">
                  <c:v>0.17855555555555513</c:v>
                </c:pt>
                <c:pt idx="2">
                  <c:v>0.14250000000000007</c:v>
                </c:pt>
                <c:pt idx="3">
                  <c:v>0.14473684210526327</c:v>
                </c:pt>
                <c:pt idx="4">
                  <c:v>0.11000000000000076</c:v>
                </c:pt>
                <c:pt idx="5">
                  <c:v>8.6999999999999744E-2</c:v>
                </c:pt>
                <c:pt idx="6">
                  <c:v>9.2235294117646305E-2</c:v>
                </c:pt>
                <c:pt idx="7">
                  <c:v>0.12133333333333418</c:v>
                </c:pt>
                <c:pt idx="8">
                  <c:v>8.9500000000000579E-2</c:v>
                </c:pt>
                <c:pt idx="9">
                  <c:v>8.9999999999999858E-2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798-4C4D-A06A-A117D257A583}"/>
            </c:ext>
          </c:extLst>
        </c:ser>
        <c:ser>
          <c:idx val="13"/>
          <c:order val="13"/>
          <c:tx>
            <c:strRef>
              <c:f>CRE!$O$2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CRE!$O$3:$O$20</c:f>
              <c:numCache>
                <c:formatCode>General</c:formatCode>
                <c:ptCount val="18"/>
                <c:pt idx="0">
                  <c:v>2.71</c:v>
                </c:pt>
                <c:pt idx="1">
                  <c:v>2.71</c:v>
                </c:pt>
                <c:pt idx="2">
                  <c:v>2.71</c:v>
                </c:pt>
                <c:pt idx="3">
                  <c:v>2.71</c:v>
                </c:pt>
                <c:pt idx="4">
                  <c:v>2.71</c:v>
                </c:pt>
                <c:pt idx="5">
                  <c:v>2.71</c:v>
                </c:pt>
                <c:pt idx="6">
                  <c:v>2.71</c:v>
                </c:pt>
                <c:pt idx="7">
                  <c:v>2.71</c:v>
                </c:pt>
                <c:pt idx="8">
                  <c:v>2.71</c:v>
                </c:pt>
                <c:pt idx="9">
                  <c:v>2.71</c:v>
                </c:pt>
                <c:pt idx="10">
                  <c:v>2.71</c:v>
                </c:pt>
                <c:pt idx="11">
                  <c:v>2.71</c:v>
                </c:pt>
                <c:pt idx="12">
                  <c:v>2.71</c:v>
                </c:pt>
                <c:pt idx="13">
                  <c:v>2.71</c:v>
                </c:pt>
                <c:pt idx="14">
                  <c:v>2.71</c:v>
                </c:pt>
                <c:pt idx="15">
                  <c:v>2.71</c:v>
                </c:pt>
                <c:pt idx="16">
                  <c:v>2.71</c:v>
                </c:pt>
                <c:pt idx="17">
                  <c:v>2.71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798-4C4D-A06A-A117D257A583}"/>
            </c:ext>
          </c:extLst>
        </c:ser>
        <c:ser>
          <c:idx val="14"/>
          <c:order val="14"/>
          <c:tx>
            <c:strRef>
              <c:f>CRE!$P$2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CRE!$P$3:$P$20</c:f>
              <c:numCache>
                <c:formatCode>General</c:formatCode>
                <c:ptCount val="18"/>
                <c:pt idx="0">
                  <c:v>3.11</c:v>
                </c:pt>
                <c:pt idx="1">
                  <c:v>3.11</c:v>
                </c:pt>
                <c:pt idx="2">
                  <c:v>3.11</c:v>
                </c:pt>
                <c:pt idx="3">
                  <c:v>3.11</c:v>
                </c:pt>
                <c:pt idx="4">
                  <c:v>3.11</c:v>
                </c:pt>
                <c:pt idx="5">
                  <c:v>3.11</c:v>
                </c:pt>
                <c:pt idx="6">
                  <c:v>3.11</c:v>
                </c:pt>
                <c:pt idx="7">
                  <c:v>3.11</c:v>
                </c:pt>
                <c:pt idx="8">
                  <c:v>3.11</c:v>
                </c:pt>
                <c:pt idx="9">
                  <c:v>3.11</c:v>
                </c:pt>
                <c:pt idx="10">
                  <c:v>3.11</c:v>
                </c:pt>
                <c:pt idx="11">
                  <c:v>3.11</c:v>
                </c:pt>
                <c:pt idx="12">
                  <c:v>3.11</c:v>
                </c:pt>
                <c:pt idx="13">
                  <c:v>3.11</c:v>
                </c:pt>
                <c:pt idx="14">
                  <c:v>3.11</c:v>
                </c:pt>
                <c:pt idx="15">
                  <c:v>3.11</c:v>
                </c:pt>
                <c:pt idx="16">
                  <c:v>3.11</c:v>
                </c:pt>
                <c:pt idx="17">
                  <c:v>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798-4C4D-A06A-A117D257A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9312"/>
        <c:axId val="126779776"/>
      </c:lineChart>
      <c:catAx>
        <c:axId val="126749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26779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779776"/>
        <c:scaling>
          <c:orientation val="minMax"/>
          <c:max val="3.3099999999999996"/>
          <c:min val="2.50999999999999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26749312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0776303205281941"/>
          <c:y val="0.11998059695598538"/>
          <c:w val="0.16966595084705421"/>
          <c:h val="0.837210506029403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044783445475751E-2"/>
          <c:y val="8.9193825042885339E-2"/>
          <c:w val="0.73145225592390628"/>
          <c:h val="0.76843910806174953"/>
        </c:manualLayout>
      </c:layout>
      <c:lineChart>
        <c:grouping val="standard"/>
        <c:varyColors val="0"/>
        <c:ser>
          <c:idx val="0"/>
          <c:order val="0"/>
          <c:tx>
            <c:strRef>
              <c:f>AST!$B$2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AST!$B$3:$B$20</c:f>
              <c:numCache>
                <c:formatCode>0.0</c:formatCode>
                <c:ptCount val="18"/>
                <c:pt idx="1">
                  <c:v>90.2</c:v>
                </c:pt>
                <c:pt idx="2">
                  <c:v>89.85</c:v>
                </c:pt>
                <c:pt idx="3">
                  <c:v>90.142857142857139</c:v>
                </c:pt>
                <c:pt idx="4">
                  <c:v>90.4</c:v>
                </c:pt>
                <c:pt idx="5">
                  <c:v>90.545454545454547</c:v>
                </c:pt>
                <c:pt idx="6">
                  <c:v>90.45</c:v>
                </c:pt>
                <c:pt idx="7">
                  <c:v>90.1875</c:v>
                </c:pt>
                <c:pt idx="8">
                  <c:v>90.2</c:v>
                </c:pt>
                <c:pt idx="9">
                  <c:v>90.222222222222229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A6-4BC3-9610-DD6C441BB5F8}"/>
            </c:ext>
          </c:extLst>
        </c:ser>
        <c:ser>
          <c:idx val="1"/>
          <c:order val="1"/>
          <c:tx>
            <c:strRef>
              <c:f>AST!$C$2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AST!$C$3:$C$20</c:f>
              <c:numCache>
                <c:formatCode>0.0</c:formatCode>
                <c:ptCount val="18"/>
                <c:pt idx="1">
                  <c:v>90.225000000000009</c:v>
                </c:pt>
                <c:pt idx="2">
                  <c:v>91.097196261682228</c:v>
                </c:pt>
                <c:pt idx="3">
                  <c:v>90.378888888888909</c:v>
                </c:pt>
                <c:pt idx="4">
                  <c:v>90.240740740740733</c:v>
                </c:pt>
                <c:pt idx="5">
                  <c:v>90.26736842105268</c:v>
                </c:pt>
                <c:pt idx="6">
                  <c:v>89.991566265060271</c:v>
                </c:pt>
                <c:pt idx="7">
                  <c:v>89.226804123711375</c:v>
                </c:pt>
                <c:pt idx="8">
                  <c:v>89.180808080808077</c:v>
                </c:pt>
                <c:pt idx="9">
                  <c:v>89.793103448275829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A6-4BC3-9610-DD6C441BB5F8}"/>
            </c:ext>
          </c:extLst>
        </c:ser>
        <c:ser>
          <c:idx val="2"/>
          <c:order val="2"/>
          <c:tx>
            <c:strRef>
              <c:f>AST!$D$2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AST!$D$3:$D$20</c:f>
              <c:numCache>
                <c:formatCode>0.0</c:formatCode>
                <c:ptCount val="18"/>
                <c:pt idx="1">
                  <c:v>91.476190476190482</c:v>
                </c:pt>
                <c:pt idx="2">
                  <c:v>90.954545454545453</c:v>
                </c:pt>
                <c:pt idx="3">
                  <c:v>90.272727272727266</c:v>
                </c:pt>
                <c:pt idx="4">
                  <c:v>91.692307692307693</c:v>
                </c:pt>
                <c:pt idx="5">
                  <c:v>91.391304347826093</c:v>
                </c:pt>
                <c:pt idx="6">
                  <c:v>91.523809523809518</c:v>
                </c:pt>
                <c:pt idx="7">
                  <c:v>91.388888888888886</c:v>
                </c:pt>
                <c:pt idx="8">
                  <c:v>91.235294117647058</c:v>
                </c:pt>
                <c:pt idx="9">
                  <c:v>91.3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A6-4BC3-9610-DD6C441BB5F8}"/>
            </c:ext>
          </c:extLst>
        </c:ser>
        <c:ser>
          <c:idx val="4"/>
          <c:order val="3"/>
          <c:tx>
            <c:strRef>
              <c:f>AST!$E$2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AST!$E$3:$E$20</c:f>
              <c:numCache>
                <c:formatCode>0.0</c:formatCode>
                <c:ptCount val="18"/>
                <c:pt idx="0">
                  <c:v>89.7</c:v>
                </c:pt>
                <c:pt idx="1">
                  <c:v>88.938999999999993</c:v>
                </c:pt>
                <c:pt idx="2">
                  <c:v>88.5</c:v>
                </c:pt>
                <c:pt idx="3">
                  <c:v>88.72</c:v>
                </c:pt>
                <c:pt idx="4">
                  <c:v>88.772000000000006</c:v>
                </c:pt>
                <c:pt idx="5">
                  <c:v>88.903000000000006</c:v>
                </c:pt>
                <c:pt idx="6">
                  <c:v>88.992000000000004</c:v>
                </c:pt>
                <c:pt idx="7">
                  <c:v>88.962000000000003</c:v>
                </c:pt>
                <c:pt idx="8">
                  <c:v>88.781999999999996</c:v>
                </c:pt>
                <c:pt idx="9">
                  <c:v>88.847999999999999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A6-4BC3-9610-DD6C441BB5F8}"/>
            </c:ext>
          </c:extLst>
        </c:ser>
        <c:ser>
          <c:idx val="5"/>
          <c:order val="4"/>
          <c:tx>
            <c:strRef>
              <c:f>AST!$F$2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AST!$F$3:$F$20</c:f>
              <c:numCache>
                <c:formatCode>0.0</c:formatCode>
                <c:ptCount val="18"/>
                <c:pt idx="1">
                  <c:v>90.944444444444443</c:v>
                </c:pt>
                <c:pt idx="2">
                  <c:v>90.75</c:v>
                </c:pt>
                <c:pt idx="3">
                  <c:v>90.9</c:v>
                </c:pt>
                <c:pt idx="4">
                  <c:v>91.4</c:v>
                </c:pt>
                <c:pt idx="5">
                  <c:v>90.954545454545453</c:v>
                </c:pt>
                <c:pt idx="6">
                  <c:v>90.65</c:v>
                </c:pt>
                <c:pt idx="7">
                  <c:v>90.89473684210526</c:v>
                </c:pt>
                <c:pt idx="8">
                  <c:v>90.631578947368425</c:v>
                </c:pt>
                <c:pt idx="9">
                  <c:v>91.235294117647058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A6-4BC3-9610-DD6C441BB5F8}"/>
            </c:ext>
          </c:extLst>
        </c:ser>
        <c:ser>
          <c:idx val="6"/>
          <c:order val="5"/>
          <c:tx>
            <c:strRef>
              <c:f>AST!$G$2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AST!$G$3:$G$20</c:f>
              <c:numCache>
                <c:formatCode>0.0</c:formatCode>
                <c:ptCount val="18"/>
                <c:pt idx="1">
                  <c:v>91.5</c:v>
                </c:pt>
                <c:pt idx="2">
                  <c:v>90.899999999999991</c:v>
                </c:pt>
                <c:pt idx="3">
                  <c:v>90.164999999999992</c:v>
                </c:pt>
                <c:pt idx="4">
                  <c:v>90.5</c:v>
                </c:pt>
                <c:pt idx="5">
                  <c:v>90.566666666666663</c:v>
                </c:pt>
                <c:pt idx="6">
                  <c:v>90.943478260869583</c:v>
                </c:pt>
                <c:pt idx="7">
                  <c:v>90.482608695652189</c:v>
                </c:pt>
                <c:pt idx="8">
                  <c:v>90.532000000000025</c:v>
                </c:pt>
                <c:pt idx="9">
                  <c:v>90.663636363636357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DA6-4BC3-9610-DD6C441BB5F8}"/>
            </c:ext>
          </c:extLst>
        </c:ser>
        <c:ser>
          <c:idx val="7"/>
          <c:order val="6"/>
          <c:tx>
            <c:strRef>
              <c:f>AST!$H$2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AST!$H$3:$H$20</c:f>
              <c:numCache>
                <c:formatCode>0.0</c:formatCode>
                <c:ptCount val="18"/>
                <c:pt idx="1">
                  <c:v>89.766999999999996</c:v>
                </c:pt>
                <c:pt idx="2">
                  <c:v>89.778999999999996</c:v>
                </c:pt>
                <c:pt idx="3">
                  <c:v>89.847999999999999</c:v>
                </c:pt>
                <c:pt idx="4">
                  <c:v>89.762</c:v>
                </c:pt>
                <c:pt idx="5">
                  <c:v>89.94</c:v>
                </c:pt>
                <c:pt idx="6">
                  <c:v>90.078999999999994</c:v>
                </c:pt>
                <c:pt idx="7">
                  <c:v>89.867999999999995</c:v>
                </c:pt>
                <c:pt idx="8">
                  <c:v>89.412999999999997</c:v>
                </c:pt>
                <c:pt idx="9">
                  <c:v>89.468999999999994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DA6-4BC3-9610-DD6C441BB5F8}"/>
            </c:ext>
          </c:extLst>
        </c:ser>
        <c:ser>
          <c:idx val="8"/>
          <c:order val="7"/>
          <c:tx>
            <c:strRef>
              <c:f>AST!$I$2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AST!$I$3:$I$20</c:f>
              <c:numCache>
                <c:formatCode>0.0</c:formatCode>
                <c:ptCount val="18"/>
                <c:pt idx="1">
                  <c:v>91.1</c:v>
                </c:pt>
                <c:pt idx="2">
                  <c:v>90.7</c:v>
                </c:pt>
                <c:pt idx="3">
                  <c:v>90.5</c:v>
                </c:pt>
                <c:pt idx="4">
                  <c:v>90.9</c:v>
                </c:pt>
                <c:pt idx="5">
                  <c:v>90.95</c:v>
                </c:pt>
                <c:pt idx="6">
                  <c:v>91.25</c:v>
                </c:pt>
                <c:pt idx="7">
                  <c:v>91.38</c:v>
                </c:pt>
                <c:pt idx="8">
                  <c:v>91.74</c:v>
                </c:pt>
                <c:pt idx="9">
                  <c:v>91.4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DA6-4BC3-9610-DD6C441BB5F8}"/>
            </c:ext>
          </c:extLst>
        </c:ser>
        <c:ser>
          <c:idx val="3"/>
          <c:order val="8"/>
          <c:tx>
            <c:strRef>
              <c:f>AST!$J$2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AST!$J$3:$J$20</c:f>
              <c:numCache>
                <c:formatCode>0.0</c:formatCode>
                <c:ptCount val="18"/>
                <c:pt idx="0">
                  <c:v>92.2</c:v>
                </c:pt>
                <c:pt idx="1">
                  <c:v>90.225000000000009</c:v>
                </c:pt>
                <c:pt idx="2">
                  <c:v>91.58</c:v>
                </c:pt>
                <c:pt idx="3">
                  <c:v>91.89</c:v>
                </c:pt>
                <c:pt idx="4">
                  <c:v>91.44</c:v>
                </c:pt>
                <c:pt idx="5">
                  <c:v>91.95</c:v>
                </c:pt>
                <c:pt idx="6">
                  <c:v>91.96</c:v>
                </c:pt>
                <c:pt idx="7">
                  <c:v>91.33</c:v>
                </c:pt>
                <c:pt idx="8">
                  <c:v>91.9</c:v>
                </c:pt>
                <c:pt idx="9">
                  <c:v>91.98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DA6-4BC3-9610-DD6C441BB5F8}"/>
            </c:ext>
          </c:extLst>
        </c:ser>
        <c:ser>
          <c:idx val="14"/>
          <c:order val="9"/>
          <c:tx>
            <c:strRef>
              <c:f>AST!$K$2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AST!$K$3:$K$20</c:f>
              <c:numCache>
                <c:formatCode>0.0</c:formatCode>
                <c:ptCount val="18"/>
                <c:pt idx="1">
                  <c:v>91.5</c:v>
                </c:pt>
                <c:pt idx="2">
                  <c:v>91.15789473684211</c:v>
                </c:pt>
                <c:pt idx="3">
                  <c:v>91.6</c:v>
                </c:pt>
                <c:pt idx="4">
                  <c:v>91.5</c:v>
                </c:pt>
                <c:pt idx="5">
                  <c:v>91.75</c:v>
                </c:pt>
                <c:pt idx="6">
                  <c:v>91.5</c:v>
                </c:pt>
                <c:pt idx="7">
                  <c:v>91.65</c:v>
                </c:pt>
                <c:pt idx="8">
                  <c:v>91.214285714285708</c:v>
                </c:pt>
                <c:pt idx="9">
                  <c:v>90.933333333333337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DA6-4BC3-9610-DD6C441BB5F8}"/>
            </c:ext>
          </c:extLst>
        </c:ser>
        <c:ser>
          <c:idx val="9"/>
          <c:order val="10"/>
          <c:tx>
            <c:strRef>
              <c:f>AST!$L$2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AST!$L$3:$L$20</c:f>
              <c:numCache>
                <c:formatCode>General</c:formatCode>
                <c:ptCount val="18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DA6-4BC3-9610-DD6C441BB5F8}"/>
            </c:ext>
          </c:extLst>
        </c:ser>
        <c:ser>
          <c:idx val="10"/>
          <c:order val="11"/>
          <c:tx>
            <c:strRef>
              <c:f>AST!$M$2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AST!$M$3:$M$20</c:f>
              <c:numCache>
                <c:formatCode>0.0</c:formatCode>
                <c:ptCount val="18"/>
                <c:pt idx="0">
                  <c:v>90.95</c:v>
                </c:pt>
                <c:pt idx="1">
                  <c:v>90.587663492063513</c:v>
                </c:pt>
                <c:pt idx="2">
                  <c:v>90.526863645306975</c:v>
                </c:pt>
                <c:pt idx="3">
                  <c:v>90.441747330447328</c:v>
                </c:pt>
                <c:pt idx="4">
                  <c:v>90.660704843304828</c:v>
                </c:pt>
                <c:pt idx="5">
                  <c:v>90.721833943554543</c:v>
                </c:pt>
                <c:pt idx="6">
                  <c:v>90.733985404973936</c:v>
                </c:pt>
                <c:pt idx="7">
                  <c:v>90.537053855035779</c:v>
                </c:pt>
                <c:pt idx="8">
                  <c:v>90.482896686010932</c:v>
                </c:pt>
                <c:pt idx="9">
                  <c:v>90.584458948511468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DA6-4BC3-9610-DD6C441BB5F8}"/>
            </c:ext>
          </c:extLst>
        </c:ser>
        <c:ser>
          <c:idx val="11"/>
          <c:order val="12"/>
          <c:tx>
            <c:strRef>
              <c:f>AST!$N$2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AST!$N$3:$N$20</c:f>
              <c:numCache>
                <c:formatCode>0.0</c:formatCode>
                <c:ptCount val="18"/>
                <c:pt idx="0">
                  <c:v>2.5</c:v>
                </c:pt>
                <c:pt idx="1">
                  <c:v>2.561000000000007</c:v>
                </c:pt>
                <c:pt idx="2">
                  <c:v>3.0799999999999983</c:v>
                </c:pt>
                <c:pt idx="3">
                  <c:v>3.1700000000000017</c:v>
                </c:pt>
                <c:pt idx="4">
                  <c:v>3.0799999999999983</c:v>
                </c:pt>
                <c:pt idx="5">
                  <c:v>3.046999999999997</c:v>
                </c:pt>
                <c:pt idx="6">
                  <c:v>2.9679999999999893</c:v>
                </c:pt>
                <c:pt idx="7">
                  <c:v>2.6880000000000024</c:v>
                </c:pt>
                <c:pt idx="8">
                  <c:v>3.1180000000000092</c:v>
                </c:pt>
                <c:pt idx="9">
                  <c:v>3.132000000000005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DA6-4BC3-9610-DD6C441BB5F8}"/>
            </c:ext>
          </c:extLst>
        </c:ser>
        <c:ser>
          <c:idx val="12"/>
          <c:order val="13"/>
          <c:tx>
            <c:strRef>
              <c:f>AST!$O$2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AST!$O$3:$O$20</c:f>
              <c:numCache>
                <c:formatCode>General</c:formatCode>
                <c:ptCount val="18"/>
                <c:pt idx="0">
                  <c:v>85</c:v>
                </c:pt>
                <c:pt idx="1">
                  <c:v>85</c:v>
                </c:pt>
                <c:pt idx="2">
                  <c:v>85</c:v>
                </c:pt>
                <c:pt idx="3">
                  <c:v>85</c:v>
                </c:pt>
                <c:pt idx="4">
                  <c:v>85</c:v>
                </c:pt>
                <c:pt idx="5">
                  <c:v>85</c:v>
                </c:pt>
                <c:pt idx="6">
                  <c:v>85</c:v>
                </c:pt>
                <c:pt idx="7">
                  <c:v>85</c:v>
                </c:pt>
                <c:pt idx="8">
                  <c:v>85</c:v>
                </c:pt>
                <c:pt idx="9">
                  <c:v>85</c:v>
                </c:pt>
                <c:pt idx="10">
                  <c:v>85</c:v>
                </c:pt>
                <c:pt idx="11">
                  <c:v>85</c:v>
                </c:pt>
                <c:pt idx="12">
                  <c:v>85</c:v>
                </c:pt>
                <c:pt idx="13">
                  <c:v>85</c:v>
                </c:pt>
                <c:pt idx="14">
                  <c:v>85</c:v>
                </c:pt>
                <c:pt idx="15">
                  <c:v>85</c:v>
                </c:pt>
                <c:pt idx="16">
                  <c:v>85</c:v>
                </c:pt>
                <c:pt idx="17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DA6-4BC3-9610-DD6C441BB5F8}"/>
            </c:ext>
          </c:extLst>
        </c:ser>
        <c:ser>
          <c:idx val="13"/>
          <c:order val="14"/>
          <c:tx>
            <c:strRef>
              <c:f>AST!$P$2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AST!$P$3:$P$20</c:f>
              <c:numCache>
                <c:formatCode>General</c:formatCode>
                <c:ptCount val="18"/>
                <c:pt idx="0">
                  <c:v>95</c:v>
                </c:pt>
                <c:pt idx="1">
                  <c:v>95</c:v>
                </c:pt>
                <c:pt idx="2">
                  <c:v>95</c:v>
                </c:pt>
                <c:pt idx="3">
                  <c:v>95</c:v>
                </c:pt>
                <c:pt idx="4">
                  <c:v>95</c:v>
                </c:pt>
                <c:pt idx="5">
                  <c:v>95</c:v>
                </c:pt>
                <c:pt idx="6">
                  <c:v>95</c:v>
                </c:pt>
                <c:pt idx="7">
                  <c:v>95</c:v>
                </c:pt>
                <c:pt idx="8">
                  <c:v>95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95</c:v>
                </c:pt>
                <c:pt idx="13">
                  <c:v>95</c:v>
                </c:pt>
                <c:pt idx="14">
                  <c:v>95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DA6-4BC3-9610-DD6C441BB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23904"/>
        <c:axId val="126925824"/>
      </c:lineChart>
      <c:catAx>
        <c:axId val="126923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26925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925824"/>
        <c:scaling>
          <c:orientation val="minMax"/>
          <c:max val="100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126923904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6048906479652"/>
          <c:y val="0.11333391659375908"/>
          <c:w val="0.15879281827284891"/>
          <c:h val="0.840002916302129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Meiryo UI" pitchFamily="50" charset="-128"/>
          <a:ea typeface="Meiryo UI" pitchFamily="50" charset="-128"/>
          <a:cs typeface="Meiryo UI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044783445475751E-2"/>
          <c:y val="8.9193825042885269E-2"/>
          <c:w val="0.73145225592390628"/>
          <c:h val="0.76843910806174953"/>
        </c:manualLayout>
      </c:layout>
      <c:lineChart>
        <c:grouping val="standard"/>
        <c:varyColors val="0"/>
        <c:ser>
          <c:idx val="0"/>
          <c:order val="0"/>
          <c:tx>
            <c:strRef>
              <c:f>ALT!$B$2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ALT!$B$3:$B$20</c:f>
              <c:numCache>
                <c:formatCode>0.0</c:formatCode>
                <c:ptCount val="18"/>
                <c:pt idx="1">
                  <c:v>71.55</c:v>
                </c:pt>
                <c:pt idx="2">
                  <c:v>71.45</c:v>
                </c:pt>
                <c:pt idx="3">
                  <c:v>71.904761904761898</c:v>
                </c:pt>
                <c:pt idx="4">
                  <c:v>71.3</c:v>
                </c:pt>
                <c:pt idx="5">
                  <c:v>71.5</c:v>
                </c:pt>
                <c:pt idx="6">
                  <c:v>71.650000000000006</c:v>
                </c:pt>
                <c:pt idx="7">
                  <c:v>71.5</c:v>
                </c:pt>
                <c:pt idx="8">
                  <c:v>71.45</c:v>
                </c:pt>
                <c:pt idx="9">
                  <c:v>71.444444444444443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BB-4331-B1B8-E6E31231184A}"/>
            </c:ext>
          </c:extLst>
        </c:ser>
        <c:ser>
          <c:idx val="1"/>
          <c:order val="1"/>
          <c:tx>
            <c:strRef>
              <c:f>ALT!$C$2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ALT!$C$3:$C$20</c:f>
              <c:numCache>
                <c:formatCode>0.0</c:formatCode>
                <c:ptCount val="18"/>
                <c:pt idx="1">
                  <c:v>72.477108433734969</c:v>
                </c:pt>
                <c:pt idx="2">
                  <c:v>72.758695652173941</c:v>
                </c:pt>
                <c:pt idx="3">
                  <c:v>72.97241379310347</c:v>
                </c:pt>
                <c:pt idx="4">
                  <c:v>73.104938271604937</c:v>
                </c:pt>
                <c:pt idx="5">
                  <c:v>72.967021276595744</c:v>
                </c:pt>
                <c:pt idx="6">
                  <c:v>72.698795180722939</c:v>
                </c:pt>
                <c:pt idx="7">
                  <c:v>72.523762376237627</c:v>
                </c:pt>
                <c:pt idx="8">
                  <c:v>72.944660194174759</c:v>
                </c:pt>
                <c:pt idx="9">
                  <c:v>72.756097560975633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BB-4331-B1B8-E6E31231184A}"/>
            </c:ext>
          </c:extLst>
        </c:ser>
        <c:ser>
          <c:idx val="2"/>
          <c:order val="2"/>
          <c:tx>
            <c:strRef>
              <c:f>ALT!$D$2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ALT!$D$3:$D$20</c:f>
              <c:numCache>
                <c:formatCode>0.0</c:formatCode>
                <c:ptCount val="18"/>
                <c:pt idx="1">
                  <c:v>72.78947368421052</c:v>
                </c:pt>
                <c:pt idx="2">
                  <c:v>72.095238095238102</c:v>
                </c:pt>
                <c:pt idx="3">
                  <c:v>72.266666666666666</c:v>
                </c:pt>
                <c:pt idx="4">
                  <c:v>71.666666666666671</c:v>
                </c:pt>
                <c:pt idx="5">
                  <c:v>71.86363636363636</c:v>
                </c:pt>
                <c:pt idx="6">
                  <c:v>72.17647058823529</c:v>
                </c:pt>
                <c:pt idx="7">
                  <c:v>72.333333333333329</c:v>
                </c:pt>
                <c:pt idx="8">
                  <c:v>70.933333333333337</c:v>
                </c:pt>
                <c:pt idx="9">
                  <c:v>71.5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BB-4331-B1B8-E6E31231184A}"/>
            </c:ext>
          </c:extLst>
        </c:ser>
        <c:ser>
          <c:idx val="4"/>
          <c:order val="3"/>
          <c:tx>
            <c:strRef>
              <c:f>ALT!$E$2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ALT!$E$3:$E$20</c:f>
              <c:numCache>
                <c:formatCode>0.0</c:formatCode>
                <c:ptCount val="18"/>
                <c:pt idx="0">
                  <c:v>72.7</c:v>
                </c:pt>
                <c:pt idx="1">
                  <c:v>73.105999999999995</c:v>
                </c:pt>
                <c:pt idx="2">
                  <c:v>73.253</c:v>
                </c:pt>
                <c:pt idx="3">
                  <c:v>73.253</c:v>
                </c:pt>
                <c:pt idx="4">
                  <c:v>73.111000000000004</c:v>
                </c:pt>
                <c:pt idx="5">
                  <c:v>73.263000000000005</c:v>
                </c:pt>
                <c:pt idx="6">
                  <c:v>73.292000000000002</c:v>
                </c:pt>
                <c:pt idx="7">
                  <c:v>73.14</c:v>
                </c:pt>
                <c:pt idx="8">
                  <c:v>73</c:v>
                </c:pt>
                <c:pt idx="9">
                  <c:v>73.28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BB-4331-B1B8-E6E31231184A}"/>
            </c:ext>
          </c:extLst>
        </c:ser>
        <c:ser>
          <c:idx val="5"/>
          <c:order val="4"/>
          <c:tx>
            <c:strRef>
              <c:f>ALT!$F$2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ALT!$F$3:$F$20</c:f>
              <c:numCache>
                <c:formatCode>0.0</c:formatCode>
                <c:ptCount val="18"/>
                <c:pt idx="1">
                  <c:v>71.111111111111114</c:v>
                </c:pt>
                <c:pt idx="2">
                  <c:v>71.6875</c:v>
                </c:pt>
                <c:pt idx="3">
                  <c:v>71.2</c:v>
                </c:pt>
                <c:pt idx="4">
                  <c:v>71.599999999999994</c:v>
                </c:pt>
                <c:pt idx="5">
                  <c:v>71.63636363636364</c:v>
                </c:pt>
                <c:pt idx="6">
                  <c:v>71.400000000000006</c:v>
                </c:pt>
                <c:pt idx="7">
                  <c:v>71.473684210526315</c:v>
                </c:pt>
                <c:pt idx="8">
                  <c:v>71.315789473684205</c:v>
                </c:pt>
                <c:pt idx="9">
                  <c:v>71.352941176470594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BB-4331-B1B8-E6E31231184A}"/>
            </c:ext>
          </c:extLst>
        </c:ser>
        <c:ser>
          <c:idx val="6"/>
          <c:order val="5"/>
          <c:tx>
            <c:strRef>
              <c:f>ALT!$G$2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ALT!$G$3:$G$20</c:f>
              <c:numCache>
                <c:formatCode>0.0</c:formatCode>
                <c:ptCount val="18"/>
                <c:pt idx="1">
                  <c:v>69.982608695652175</c:v>
                </c:pt>
                <c:pt idx="2">
                  <c:v>70.708333333333329</c:v>
                </c:pt>
                <c:pt idx="3">
                  <c:v>70.734615384615381</c:v>
                </c:pt>
                <c:pt idx="4">
                  <c:v>70.078947368421055</c:v>
                </c:pt>
                <c:pt idx="5">
                  <c:v>70.199999999999989</c:v>
                </c:pt>
                <c:pt idx="6">
                  <c:v>70.408695652173904</c:v>
                </c:pt>
                <c:pt idx="7">
                  <c:v>70.417391304347817</c:v>
                </c:pt>
                <c:pt idx="8">
                  <c:v>70.367999999999995</c:v>
                </c:pt>
                <c:pt idx="9">
                  <c:v>70.040909090909082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BB-4331-B1B8-E6E31231184A}"/>
            </c:ext>
          </c:extLst>
        </c:ser>
        <c:ser>
          <c:idx val="7"/>
          <c:order val="6"/>
          <c:tx>
            <c:strRef>
              <c:f>ALT!$H$2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ALT!$H$3:$H$20</c:f>
              <c:numCache>
                <c:formatCode>0.0</c:formatCode>
                <c:ptCount val="18"/>
                <c:pt idx="1">
                  <c:v>71.956000000000003</c:v>
                </c:pt>
                <c:pt idx="2">
                  <c:v>72.119</c:v>
                </c:pt>
                <c:pt idx="3">
                  <c:v>72.186999999999998</c:v>
                </c:pt>
                <c:pt idx="4">
                  <c:v>72.234999999999999</c:v>
                </c:pt>
                <c:pt idx="5">
                  <c:v>72.218999999999994</c:v>
                </c:pt>
                <c:pt idx="6">
                  <c:v>72.259</c:v>
                </c:pt>
                <c:pt idx="7">
                  <c:v>72.33</c:v>
                </c:pt>
                <c:pt idx="8">
                  <c:v>71.989999999999995</c:v>
                </c:pt>
                <c:pt idx="9">
                  <c:v>71.924000000000007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BBB-4331-B1B8-E6E31231184A}"/>
            </c:ext>
          </c:extLst>
        </c:ser>
        <c:ser>
          <c:idx val="8"/>
          <c:order val="7"/>
          <c:tx>
            <c:strRef>
              <c:f>ALT!$I$2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ALT!$I$3:$I$20</c:f>
              <c:numCache>
                <c:formatCode>0.0</c:formatCode>
                <c:ptCount val="18"/>
                <c:pt idx="1">
                  <c:v>71.8</c:v>
                </c:pt>
                <c:pt idx="2">
                  <c:v>71.58</c:v>
                </c:pt>
                <c:pt idx="3">
                  <c:v>71.48</c:v>
                </c:pt>
                <c:pt idx="4">
                  <c:v>71.2</c:v>
                </c:pt>
                <c:pt idx="5">
                  <c:v>71.13</c:v>
                </c:pt>
                <c:pt idx="6">
                  <c:v>70.67</c:v>
                </c:pt>
                <c:pt idx="7">
                  <c:v>71.45</c:v>
                </c:pt>
                <c:pt idx="8">
                  <c:v>71</c:v>
                </c:pt>
                <c:pt idx="9">
                  <c:v>71.59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BBB-4331-B1B8-E6E31231184A}"/>
            </c:ext>
          </c:extLst>
        </c:ser>
        <c:ser>
          <c:idx val="3"/>
          <c:order val="8"/>
          <c:tx>
            <c:strRef>
              <c:f>ALT!$J$2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ALT!$J$3:$J$20</c:f>
              <c:numCache>
                <c:formatCode>0.0</c:formatCode>
                <c:ptCount val="18"/>
                <c:pt idx="0">
                  <c:v>71.7</c:v>
                </c:pt>
                <c:pt idx="1">
                  <c:v>72.477108433734969</c:v>
                </c:pt>
                <c:pt idx="2">
                  <c:v>71.98</c:v>
                </c:pt>
                <c:pt idx="3">
                  <c:v>72.099999999999994</c:v>
                </c:pt>
                <c:pt idx="4">
                  <c:v>71.760000000000005</c:v>
                </c:pt>
                <c:pt idx="5">
                  <c:v>71.53</c:v>
                </c:pt>
                <c:pt idx="6">
                  <c:v>71.42</c:v>
                </c:pt>
                <c:pt idx="7">
                  <c:v>71.349999999999994</c:v>
                </c:pt>
                <c:pt idx="8">
                  <c:v>71.459999999999994</c:v>
                </c:pt>
                <c:pt idx="9">
                  <c:v>71.459999999999994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BBB-4331-B1B8-E6E31231184A}"/>
            </c:ext>
          </c:extLst>
        </c:ser>
        <c:ser>
          <c:idx val="14"/>
          <c:order val="9"/>
          <c:tx>
            <c:strRef>
              <c:f>ALT!$K$2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ALT!$K$3:$K$20</c:f>
              <c:numCache>
                <c:formatCode>0.0</c:formatCode>
                <c:ptCount val="18"/>
                <c:pt idx="1">
                  <c:v>70.555555555555557</c:v>
                </c:pt>
                <c:pt idx="2">
                  <c:v>71.21052631578948</c:v>
                </c:pt>
                <c:pt idx="3">
                  <c:v>70.95</c:v>
                </c:pt>
                <c:pt idx="4">
                  <c:v>71.150000000000006</c:v>
                </c:pt>
                <c:pt idx="5">
                  <c:v>70.94736842105263</c:v>
                </c:pt>
                <c:pt idx="6">
                  <c:v>69.849999999999994</c:v>
                </c:pt>
                <c:pt idx="7">
                  <c:v>70.599999999999994</c:v>
                </c:pt>
                <c:pt idx="8">
                  <c:v>70.857142857142861</c:v>
                </c:pt>
                <c:pt idx="9">
                  <c:v>70.599999999999994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BBB-4331-B1B8-E6E31231184A}"/>
            </c:ext>
          </c:extLst>
        </c:ser>
        <c:ser>
          <c:idx val="9"/>
          <c:order val="10"/>
          <c:tx>
            <c:strRef>
              <c:f>ALT!$L$2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ALT!$L$3:$L$20</c:f>
              <c:numCache>
                <c:formatCode>0</c:formatCode>
                <c:ptCount val="18"/>
                <c:pt idx="0">
                  <c:v>72</c:v>
                </c:pt>
                <c:pt idx="1">
                  <c:v>72</c:v>
                </c:pt>
                <c:pt idx="2">
                  <c:v>72</c:v>
                </c:pt>
                <c:pt idx="3">
                  <c:v>72</c:v>
                </c:pt>
                <c:pt idx="4">
                  <c:v>72</c:v>
                </c:pt>
                <c:pt idx="5">
                  <c:v>72</c:v>
                </c:pt>
                <c:pt idx="6">
                  <c:v>72</c:v>
                </c:pt>
                <c:pt idx="7">
                  <c:v>72</c:v>
                </c:pt>
                <c:pt idx="8">
                  <c:v>72</c:v>
                </c:pt>
                <c:pt idx="9">
                  <c:v>72</c:v>
                </c:pt>
                <c:pt idx="10">
                  <c:v>72</c:v>
                </c:pt>
                <c:pt idx="11">
                  <c:v>72</c:v>
                </c:pt>
                <c:pt idx="12">
                  <c:v>72</c:v>
                </c:pt>
                <c:pt idx="13">
                  <c:v>72</c:v>
                </c:pt>
                <c:pt idx="14">
                  <c:v>72</c:v>
                </c:pt>
                <c:pt idx="15">
                  <c:v>72</c:v>
                </c:pt>
                <c:pt idx="16">
                  <c:v>72</c:v>
                </c:pt>
                <c:pt idx="17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BBB-4331-B1B8-E6E31231184A}"/>
            </c:ext>
          </c:extLst>
        </c:ser>
        <c:ser>
          <c:idx val="10"/>
          <c:order val="11"/>
          <c:tx>
            <c:strRef>
              <c:f>ALT!$M$2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ALT!$M$3:$M$20</c:f>
              <c:numCache>
                <c:formatCode>0.0</c:formatCode>
                <c:ptCount val="18"/>
                <c:pt idx="0">
                  <c:v>72.2</c:v>
                </c:pt>
                <c:pt idx="1">
                  <c:v>71.780496591399924</c:v>
                </c:pt>
                <c:pt idx="2">
                  <c:v>71.884229339653501</c:v>
                </c:pt>
                <c:pt idx="3">
                  <c:v>71.904845774914747</c:v>
                </c:pt>
                <c:pt idx="4">
                  <c:v>71.720655230669266</c:v>
                </c:pt>
                <c:pt idx="5">
                  <c:v>71.72563896976483</c:v>
                </c:pt>
                <c:pt idx="6">
                  <c:v>71.582496142113214</c:v>
                </c:pt>
                <c:pt idx="7">
                  <c:v>71.711817122444501</c:v>
                </c:pt>
                <c:pt idx="8">
                  <c:v>71.531892585833518</c:v>
                </c:pt>
                <c:pt idx="9">
                  <c:v>71.594839227279977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BBB-4331-B1B8-E6E31231184A}"/>
            </c:ext>
          </c:extLst>
        </c:ser>
        <c:ser>
          <c:idx val="11"/>
          <c:order val="12"/>
          <c:tx>
            <c:strRef>
              <c:f>ALT!$N$2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ALT!$N$3:$N$20</c:f>
              <c:numCache>
                <c:formatCode>0.0</c:formatCode>
                <c:ptCount val="18"/>
                <c:pt idx="0">
                  <c:v>1</c:v>
                </c:pt>
                <c:pt idx="1">
                  <c:v>3.1233913043478196</c:v>
                </c:pt>
                <c:pt idx="2">
                  <c:v>2.5446666666666715</c:v>
                </c:pt>
                <c:pt idx="3">
                  <c:v>2.518384615384619</c:v>
                </c:pt>
                <c:pt idx="4">
                  <c:v>3.0320526315789493</c:v>
                </c:pt>
                <c:pt idx="5">
                  <c:v>3.0630000000000166</c:v>
                </c:pt>
                <c:pt idx="6">
                  <c:v>3.4420000000000073</c:v>
                </c:pt>
                <c:pt idx="7">
                  <c:v>2.722608695652184</c:v>
                </c:pt>
                <c:pt idx="8">
                  <c:v>2.632000000000005</c:v>
                </c:pt>
                <c:pt idx="9">
                  <c:v>3.239090909090919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BBB-4331-B1B8-E6E31231184A}"/>
            </c:ext>
          </c:extLst>
        </c:ser>
        <c:ser>
          <c:idx val="12"/>
          <c:order val="13"/>
          <c:tx>
            <c:strRef>
              <c:f>ALT!$O$2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ALT!$O$3:$O$20</c:f>
              <c:numCache>
                <c:formatCode>General</c:formatCode>
                <c:ptCount val="18"/>
                <c:pt idx="0">
                  <c:v>68</c:v>
                </c:pt>
                <c:pt idx="1">
                  <c:v>68</c:v>
                </c:pt>
                <c:pt idx="2">
                  <c:v>68</c:v>
                </c:pt>
                <c:pt idx="3">
                  <c:v>68</c:v>
                </c:pt>
                <c:pt idx="4">
                  <c:v>68</c:v>
                </c:pt>
                <c:pt idx="5">
                  <c:v>68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68</c:v>
                </c:pt>
                <c:pt idx="10">
                  <c:v>68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BBB-4331-B1B8-E6E31231184A}"/>
            </c:ext>
          </c:extLst>
        </c:ser>
        <c:ser>
          <c:idx val="13"/>
          <c:order val="14"/>
          <c:tx>
            <c:strRef>
              <c:f>ALT!$P$2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ALT!$P$3:$P$20</c:f>
              <c:numCache>
                <c:formatCode>General</c:formatCode>
                <c:ptCount val="18"/>
                <c:pt idx="0">
                  <c:v>76</c:v>
                </c:pt>
                <c:pt idx="1">
                  <c:v>76</c:v>
                </c:pt>
                <c:pt idx="2">
                  <c:v>76</c:v>
                </c:pt>
                <c:pt idx="3">
                  <c:v>76</c:v>
                </c:pt>
                <c:pt idx="4">
                  <c:v>76</c:v>
                </c:pt>
                <c:pt idx="5">
                  <c:v>76</c:v>
                </c:pt>
                <c:pt idx="6">
                  <c:v>76</c:v>
                </c:pt>
                <c:pt idx="7">
                  <c:v>76</c:v>
                </c:pt>
                <c:pt idx="8">
                  <c:v>76</c:v>
                </c:pt>
                <c:pt idx="9">
                  <c:v>76</c:v>
                </c:pt>
                <c:pt idx="10">
                  <c:v>76</c:v>
                </c:pt>
                <c:pt idx="11">
                  <c:v>76</c:v>
                </c:pt>
                <c:pt idx="12">
                  <c:v>76</c:v>
                </c:pt>
                <c:pt idx="13">
                  <c:v>76</c:v>
                </c:pt>
                <c:pt idx="14">
                  <c:v>76</c:v>
                </c:pt>
                <c:pt idx="15">
                  <c:v>76</c:v>
                </c:pt>
                <c:pt idx="16">
                  <c:v>76</c:v>
                </c:pt>
                <c:pt idx="17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BBB-4331-B1B8-E6E312311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25920"/>
        <c:axId val="127027456"/>
      </c:lineChart>
      <c:catAx>
        <c:axId val="12702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27027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7027456"/>
        <c:scaling>
          <c:orientation val="minMax"/>
          <c:max val="80"/>
          <c:min val="6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127025920"/>
        <c:crosses val="autoZero"/>
        <c:crossBetween val="between"/>
        <c:majorUnit val="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6043209566966"/>
          <c:y val="0.11333378979801439"/>
          <c:w val="0.15879276236967191"/>
          <c:h val="0.867821971018625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Meiryo UI" pitchFamily="50" charset="-128"/>
          <a:ea typeface="Meiryo UI" pitchFamily="50" charset="-128"/>
          <a:cs typeface="Meiryo UI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62796475858082E-2"/>
          <c:y val="8.5034190138611562E-2"/>
          <c:w val="0.69354365559549824"/>
          <c:h val="0.73469540279760293"/>
        </c:manualLayout>
      </c:layout>
      <c:lineChart>
        <c:grouping val="standard"/>
        <c:varyColors val="0"/>
        <c:ser>
          <c:idx val="0"/>
          <c:order val="0"/>
          <c:tx>
            <c:strRef>
              <c:f>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K!$B$3:$B$20</c:f>
              <c:numCache>
                <c:formatCode>0.00</c:formatCode>
                <c:ptCount val="18"/>
                <c:pt idx="1">
                  <c:v>5.1924999999999999</c:v>
                </c:pt>
                <c:pt idx="2">
                  <c:v>5.192499999999999</c:v>
                </c:pt>
                <c:pt idx="3">
                  <c:v>5.1928571428571431</c:v>
                </c:pt>
                <c:pt idx="4">
                  <c:v>5.1939999999999991</c:v>
                </c:pt>
                <c:pt idx="5">
                  <c:v>5.1977272727272732</c:v>
                </c:pt>
                <c:pt idx="6">
                  <c:v>5.2035</c:v>
                </c:pt>
                <c:pt idx="7">
                  <c:v>5.2006249999999996</c:v>
                </c:pt>
                <c:pt idx="8">
                  <c:v>5.2004999999999999</c:v>
                </c:pt>
                <c:pt idx="9">
                  <c:v>5.1961111111111098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DE-4324-BE31-3A5142E5140E}"/>
            </c:ext>
          </c:extLst>
        </c:ser>
        <c:ser>
          <c:idx val="1"/>
          <c:order val="1"/>
          <c:tx>
            <c:strRef>
              <c:f>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K!$C$3:$C$20</c:f>
              <c:numCache>
                <c:formatCode>0.00</c:formatCode>
                <c:ptCount val="18"/>
                <c:pt idx="1">
                  <c:v>5.2280519480519487</c:v>
                </c:pt>
                <c:pt idx="2">
                  <c:v>5.2285555555555598</c:v>
                </c:pt>
                <c:pt idx="3">
                  <c:v>5.2343820224719151</c:v>
                </c:pt>
                <c:pt idx="4">
                  <c:v>5.2347126436781615</c:v>
                </c:pt>
                <c:pt idx="5">
                  <c:v>5.2389000000000046</c:v>
                </c:pt>
                <c:pt idx="6">
                  <c:v>5.2272941176470606</c:v>
                </c:pt>
                <c:pt idx="7">
                  <c:v>5.2220192307692344</c:v>
                </c:pt>
                <c:pt idx="8">
                  <c:v>5.2284313725490223</c:v>
                </c:pt>
                <c:pt idx="9">
                  <c:v>5.2379069767441901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DE-4324-BE31-3A5142E5140E}"/>
            </c:ext>
          </c:extLst>
        </c:ser>
        <c:ser>
          <c:idx val="2"/>
          <c:order val="2"/>
          <c:tx>
            <c:strRef>
              <c:f>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K!$D$3:$D$20</c:f>
              <c:numCache>
                <c:formatCode>0.00</c:formatCode>
                <c:ptCount val="18"/>
                <c:pt idx="1">
                  <c:v>5.2105263157894726</c:v>
                </c:pt>
                <c:pt idx="2">
                  <c:v>5.2089999999999996</c:v>
                </c:pt>
                <c:pt idx="3">
                  <c:v>5.2031578947368429</c:v>
                </c:pt>
                <c:pt idx="4">
                  <c:v>5.2311111111111099</c:v>
                </c:pt>
                <c:pt idx="5">
                  <c:v>5.2295238095238092</c:v>
                </c:pt>
                <c:pt idx="6">
                  <c:v>5.23</c:v>
                </c:pt>
                <c:pt idx="7">
                  <c:v>5.2505882352941171</c:v>
                </c:pt>
                <c:pt idx="8">
                  <c:v>5.25</c:v>
                </c:pt>
                <c:pt idx="9">
                  <c:v>5.2121428571428581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DE-4324-BE31-3A5142E5140E}"/>
            </c:ext>
          </c:extLst>
        </c:ser>
        <c:ser>
          <c:idx val="4"/>
          <c:order val="3"/>
          <c:tx>
            <c:strRef>
              <c:f>K!$E$2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K!$E$3:$E$20</c:f>
              <c:numCache>
                <c:formatCode>0.00</c:formatCode>
                <c:ptCount val="18"/>
                <c:pt idx="0">
                  <c:v>5.25</c:v>
                </c:pt>
                <c:pt idx="1">
                  <c:v>5.2530000000000001</c:v>
                </c:pt>
                <c:pt idx="2">
                  <c:v>5.2510000000000003</c:v>
                </c:pt>
                <c:pt idx="3">
                  <c:v>5.2620000000000005</c:v>
                </c:pt>
                <c:pt idx="4">
                  <c:v>5.2270000000000003</c:v>
                </c:pt>
                <c:pt idx="5">
                  <c:v>5.2270000000000003</c:v>
                </c:pt>
                <c:pt idx="6">
                  <c:v>5.2190000000000003</c:v>
                </c:pt>
                <c:pt idx="7">
                  <c:v>5.2249999999999996</c:v>
                </c:pt>
                <c:pt idx="8">
                  <c:v>5.23</c:v>
                </c:pt>
                <c:pt idx="9">
                  <c:v>5.2309999999999999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DE-4324-BE31-3A5142E5140E}"/>
            </c:ext>
          </c:extLst>
        </c:ser>
        <c:ser>
          <c:idx val="5"/>
          <c:order val="4"/>
          <c:tx>
            <c:strRef>
              <c:f>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K!$F$3:$F$20</c:f>
              <c:numCache>
                <c:formatCode>0.00</c:formatCode>
                <c:ptCount val="18"/>
                <c:pt idx="1">
                  <c:v>5.2833333333333323</c:v>
                </c:pt>
                <c:pt idx="2">
                  <c:v>5.2625000000000002</c:v>
                </c:pt>
                <c:pt idx="3">
                  <c:v>5.2350000000000003</c:v>
                </c:pt>
                <c:pt idx="4">
                  <c:v>5.2799999999999985</c:v>
                </c:pt>
                <c:pt idx="5">
                  <c:v>5.2636363636363637</c:v>
                </c:pt>
                <c:pt idx="6">
                  <c:v>5.2649999999999997</c:v>
                </c:pt>
                <c:pt idx="7">
                  <c:v>5.2736842105263149</c:v>
                </c:pt>
                <c:pt idx="8">
                  <c:v>5.2578947368421058</c:v>
                </c:pt>
                <c:pt idx="9">
                  <c:v>5.288235294117646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DE-4324-BE31-3A5142E5140E}"/>
            </c:ext>
          </c:extLst>
        </c:ser>
        <c:ser>
          <c:idx val="6"/>
          <c:order val="5"/>
          <c:tx>
            <c:strRef>
              <c:f>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K!$G$3:$G$20</c:f>
              <c:numCache>
                <c:formatCode>0.00</c:formatCode>
                <c:ptCount val="18"/>
                <c:pt idx="1">
                  <c:v>5.22</c:v>
                </c:pt>
                <c:pt idx="2">
                  <c:v>5.2389166666666673</c:v>
                </c:pt>
                <c:pt idx="3">
                  <c:v>5.2325000000000008</c:v>
                </c:pt>
                <c:pt idx="4">
                  <c:v>5.230631578947369</c:v>
                </c:pt>
                <c:pt idx="5">
                  <c:v>5.2161481481481484</c:v>
                </c:pt>
                <c:pt idx="6">
                  <c:v>5.2128181818181805</c:v>
                </c:pt>
                <c:pt idx="7">
                  <c:v>5.2199130434782601</c:v>
                </c:pt>
                <c:pt idx="8">
                  <c:v>5.192639999999999</c:v>
                </c:pt>
                <c:pt idx="9">
                  <c:v>5.1870454545454541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7DE-4324-BE31-3A5142E5140E}"/>
            </c:ext>
          </c:extLst>
        </c:ser>
        <c:ser>
          <c:idx val="7"/>
          <c:order val="6"/>
          <c:tx>
            <c:strRef>
              <c:f>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K!$H$3:$H$20</c:f>
              <c:numCache>
                <c:formatCode>0.00</c:formatCode>
                <c:ptCount val="18"/>
                <c:pt idx="1">
                  <c:v>5.2590000000000003</c:v>
                </c:pt>
                <c:pt idx="2">
                  <c:v>5.2709999999999999</c:v>
                </c:pt>
                <c:pt idx="3">
                  <c:v>5.2619999999999996</c:v>
                </c:pt>
                <c:pt idx="4">
                  <c:v>5.258</c:v>
                </c:pt>
                <c:pt idx="5">
                  <c:v>5.2519999999999998</c:v>
                </c:pt>
                <c:pt idx="6">
                  <c:v>5.2640000000000002</c:v>
                </c:pt>
                <c:pt idx="7">
                  <c:v>5.2649999999999997</c:v>
                </c:pt>
                <c:pt idx="8">
                  <c:v>5.234</c:v>
                </c:pt>
                <c:pt idx="9">
                  <c:v>5.2409999999999997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7DE-4324-BE31-3A5142E5140E}"/>
            </c:ext>
          </c:extLst>
        </c:ser>
        <c:ser>
          <c:idx val="8"/>
          <c:order val="7"/>
          <c:tx>
            <c:strRef>
              <c:f>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K!$I$3:$I$20</c:f>
              <c:numCache>
                <c:formatCode>0.00</c:formatCode>
                <c:ptCount val="18"/>
                <c:pt idx="1">
                  <c:v>5.21</c:v>
                </c:pt>
                <c:pt idx="2">
                  <c:v>5.22</c:v>
                </c:pt>
                <c:pt idx="3">
                  <c:v>5.23</c:v>
                </c:pt>
                <c:pt idx="4">
                  <c:v>5.23</c:v>
                </c:pt>
                <c:pt idx="5">
                  <c:v>5.22</c:v>
                </c:pt>
                <c:pt idx="6">
                  <c:v>5.21</c:v>
                </c:pt>
                <c:pt idx="7">
                  <c:v>5.22</c:v>
                </c:pt>
                <c:pt idx="8">
                  <c:v>5.23</c:v>
                </c:pt>
                <c:pt idx="9">
                  <c:v>5.22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7DE-4324-BE31-3A5142E5140E}"/>
            </c:ext>
          </c:extLst>
        </c:ser>
        <c:ser>
          <c:idx val="3"/>
          <c:order val="8"/>
          <c:tx>
            <c:strRef>
              <c:f>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K!$J$3:$J$20</c:f>
              <c:numCache>
                <c:formatCode>0.00</c:formatCode>
                <c:ptCount val="18"/>
                <c:pt idx="0">
                  <c:v>5.19</c:v>
                </c:pt>
                <c:pt idx="1">
                  <c:v>5.2280519480519487</c:v>
                </c:pt>
                <c:pt idx="2">
                  <c:v>5.21</c:v>
                </c:pt>
                <c:pt idx="3">
                  <c:v>5.22</c:v>
                </c:pt>
                <c:pt idx="4">
                  <c:v>5.2</c:v>
                </c:pt>
                <c:pt idx="5">
                  <c:v>5.2</c:v>
                </c:pt>
                <c:pt idx="6">
                  <c:v>5.21</c:v>
                </c:pt>
                <c:pt idx="7">
                  <c:v>5.23</c:v>
                </c:pt>
                <c:pt idx="8">
                  <c:v>5.21</c:v>
                </c:pt>
                <c:pt idx="9">
                  <c:v>5.21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7DE-4324-BE31-3A5142E5140E}"/>
            </c:ext>
          </c:extLst>
        </c:ser>
        <c:ser>
          <c:idx val="14"/>
          <c:order val="9"/>
          <c:tx>
            <c:strRef>
              <c:f>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K!$K$3:$K$20</c:f>
              <c:numCache>
                <c:formatCode>0.00</c:formatCode>
                <c:ptCount val="18"/>
                <c:pt idx="1">
                  <c:v>5.2055555555555575</c:v>
                </c:pt>
                <c:pt idx="2">
                  <c:v>5.1950000000000021</c:v>
                </c:pt>
                <c:pt idx="3">
                  <c:v>5.1950000000000021</c:v>
                </c:pt>
                <c:pt idx="4">
                  <c:v>5.2000000000000011</c:v>
                </c:pt>
                <c:pt idx="5">
                  <c:v>5.2150000000000016</c:v>
                </c:pt>
                <c:pt idx="6">
                  <c:v>5.2000000000000011</c:v>
                </c:pt>
                <c:pt idx="7">
                  <c:v>5.1800000000000015</c:v>
                </c:pt>
                <c:pt idx="8">
                  <c:v>5.2071428571428582</c:v>
                </c:pt>
                <c:pt idx="9">
                  <c:v>5.2000000000000011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7DE-4324-BE31-3A5142E5140E}"/>
            </c:ext>
          </c:extLst>
        </c:ser>
        <c:ser>
          <c:idx val="9"/>
          <c:order val="10"/>
          <c:tx>
            <c:strRef>
              <c:f>K!$L$2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K!$L$3:$L$20</c:f>
              <c:numCache>
                <c:formatCode>0.0</c:formatCode>
                <c:ptCount val="18"/>
                <c:pt idx="0">
                  <c:v>5.2</c:v>
                </c:pt>
                <c:pt idx="1">
                  <c:v>5.2</c:v>
                </c:pt>
                <c:pt idx="2">
                  <c:v>5.2</c:v>
                </c:pt>
                <c:pt idx="3">
                  <c:v>5.2</c:v>
                </c:pt>
                <c:pt idx="4">
                  <c:v>5.2</c:v>
                </c:pt>
                <c:pt idx="5">
                  <c:v>5.2</c:v>
                </c:pt>
                <c:pt idx="6">
                  <c:v>5.2</c:v>
                </c:pt>
                <c:pt idx="7">
                  <c:v>5.2</c:v>
                </c:pt>
                <c:pt idx="8">
                  <c:v>5.2</c:v>
                </c:pt>
                <c:pt idx="9">
                  <c:v>5.2</c:v>
                </c:pt>
                <c:pt idx="10">
                  <c:v>5.2</c:v>
                </c:pt>
                <c:pt idx="11">
                  <c:v>5.2</c:v>
                </c:pt>
                <c:pt idx="12">
                  <c:v>5.2</c:v>
                </c:pt>
                <c:pt idx="13">
                  <c:v>5.2</c:v>
                </c:pt>
                <c:pt idx="14">
                  <c:v>5.2</c:v>
                </c:pt>
                <c:pt idx="15">
                  <c:v>5.2</c:v>
                </c:pt>
                <c:pt idx="16">
                  <c:v>5.2</c:v>
                </c:pt>
                <c:pt idx="17">
                  <c:v>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7DE-4324-BE31-3A5142E5140E}"/>
            </c:ext>
          </c:extLst>
        </c:ser>
        <c:ser>
          <c:idx val="10"/>
          <c:order val="11"/>
          <c:tx>
            <c:strRef>
              <c:f>K!$M$2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K!$M$3:$M$20</c:f>
              <c:numCache>
                <c:formatCode>0.00</c:formatCode>
                <c:ptCount val="18"/>
                <c:pt idx="0">
                  <c:v>5.2200000000000006</c:v>
                </c:pt>
                <c:pt idx="1">
                  <c:v>5.2290019100782255</c:v>
                </c:pt>
                <c:pt idx="2">
                  <c:v>5.2278472222222225</c:v>
                </c:pt>
                <c:pt idx="3">
                  <c:v>5.2266897060065904</c:v>
                </c:pt>
                <c:pt idx="4">
                  <c:v>5.2285455333736648</c:v>
                </c:pt>
                <c:pt idx="5">
                  <c:v>5.2259935594035607</c:v>
                </c:pt>
                <c:pt idx="6">
                  <c:v>5.2241612299465254</c:v>
                </c:pt>
                <c:pt idx="7">
                  <c:v>5.2286829720067924</c:v>
                </c:pt>
                <c:pt idx="8">
                  <c:v>5.2240608966533992</c:v>
                </c:pt>
                <c:pt idx="9">
                  <c:v>5.2223441693661261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7DE-4324-BE31-3A5142E5140E}"/>
            </c:ext>
          </c:extLst>
        </c:ser>
        <c:ser>
          <c:idx val="11"/>
          <c:order val="12"/>
          <c:tx>
            <c:strRef>
              <c:f>K!$N$2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K!$N$3:$N$20</c:f>
              <c:numCache>
                <c:formatCode>0.00</c:formatCode>
                <c:ptCount val="18"/>
                <c:pt idx="0">
                  <c:v>5.9999999999999609E-2</c:v>
                </c:pt>
                <c:pt idx="1">
                  <c:v>9.0833333333332433E-2</c:v>
                </c:pt>
                <c:pt idx="2">
                  <c:v>7.8500000000000902E-2</c:v>
                </c:pt>
                <c:pt idx="3">
                  <c:v>6.9142857142857395E-2</c:v>
                </c:pt>
                <c:pt idx="4">
                  <c:v>8.599999999999941E-2</c:v>
                </c:pt>
                <c:pt idx="5">
                  <c:v>6.5909090909090473E-2</c:v>
                </c:pt>
                <c:pt idx="6">
                  <c:v>6.4999999999998614E-2</c:v>
                </c:pt>
                <c:pt idx="7">
                  <c:v>9.3684210526313372E-2</c:v>
                </c:pt>
                <c:pt idx="8">
                  <c:v>6.5254736842106809E-2</c:v>
                </c:pt>
                <c:pt idx="9">
                  <c:v>0.10118983957219196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7DE-4324-BE31-3A5142E5140E}"/>
            </c:ext>
          </c:extLst>
        </c:ser>
        <c:ser>
          <c:idx val="12"/>
          <c:order val="13"/>
          <c:tx>
            <c:strRef>
              <c:f>K!$O$2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K!$O$3:$O$20</c:f>
              <c:numCache>
                <c:formatCode>General</c:formatCode>
                <c:ptCount val="18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7DE-4324-BE31-3A5142E5140E}"/>
            </c:ext>
          </c:extLst>
        </c:ser>
        <c:ser>
          <c:idx val="13"/>
          <c:order val="14"/>
          <c:tx>
            <c:strRef>
              <c:f>K!$P$2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K!$P$3:$P$20</c:f>
              <c:numCache>
                <c:formatCode>General</c:formatCode>
                <c:ptCount val="18"/>
                <c:pt idx="0">
                  <c:v>5.4</c:v>
                </c:pt>
                <c:pt idx="1">
                  <c:v>5.4</c:v>
                </c:pt>
                <c:pt idx="2">
                  <c:v>5.4</c:v>
                </c:pt>
                <c:pt idx="3">
                  <c:v>5.4</c:v>
                </c:pt>
                <c:pt idx="4">
                  <c:v>5.4</c:v>
                </c:pt>
                <c:pt idx="5">
                  <c:v>5.4</c:v>
                </c:pt>
                <c:pt idx="6">
                  <c:v>5.4</c:v>
                </c:pt>
                <c:pt idx="7">
                  <c:v>5.4</c:v>
                </c:pt>
                <c:pt idx="8">
                  <c:v>5.4</c:v>
                </c:pt>
                <c:pt idx="9">
                  <c:v>5.4</c:v>
                </c:pt>
                <c:pt idx="10">
                  <c:v>5.4</c:v>
                </c:pt>
                <c:pt idx="11">
                  <c:v>5.4</c:v>
                </c:pt>
                <c:pt idx="12">
                  <c:v>5.4</c:v>
                </c:pt>
                <c:pt idx="13">
                  <c:v>5.4</c:v>
                </c:pt>
                <c:pt idx="14">
                  <c:v>5.4</c:v>
                </c:pt>
                <c:pt idx="15">
                  <c:v>5.4</c:v>
                </c:pt>
                <c:pt idx="16">
                  <c:v>5.4</c:v>
                </c:pt>
                <c:pt idx="17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47DE-4324-BE31-3A5142E51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241216"/>
        <c:axId val="207243136"/>
      </c:lineChart>
      <c:catAx>
        <c:axId val="207241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243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7243136"/>
        <c:scaling>
          <c:orientation val="minMax"/>
          <c:max val="5.6"/>
          <c:min val="4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241216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58635726089801"/>
          <c:y val="0.11979565646381168"/>
          <c:w val="0.16141760057771026"/>
          <c:h val="0.860405627852375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0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83196317000993E-2"/>
          <c:y val="8.4674005080444745E-2"/>
          <c:w val="0.70371588293324561"/>
          <c:h val="0.73497036409822181"/>
        </c:manualLayout>
      </c:layout>
      <c:lineChart>
        <c:grouping val="standard"/>
        <c:varyColors val="0"/>
        <c:ser>
          <c:idx val="0"/>
          <c:order val="0"/>
          <c:tx>
            <c:strRef>
              <c:f>rGT!$B$2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rGT!$B$3:$B$20</c:f>
              <c:numCache>
                <c:formatCode>0.0</c:formatCode>
                <c:ptCount val="18"/>
                <c:pt idx="1">
                  <c:v>75.099999999999994</c:v>
                </c:pt>
                <c:pt idx="2">
                  <c:v>75.3</c:v>
                </c:pt>
                <c:pt idx="3">
                  <c:v>75.523809523809518</c:v>
                </c:pt>
                <c:pt idx="4">
                  <c:v>75.3</c:v>
                </c:pt>
                <c:pt idx="5">
                  <c:v>75</c:v>
                </c:pt>
                <c:pt idx="6">
                  <c:v>75.150000000000006</c:v>
                </c:pt>
                <c:pt idx="7">
                  <c:v>75.375</c:v>
                </c:pt>
                <c:pt idx="8">
                  <c:v>75.2</c:v>
                </c:pt>
                <c:pt idx="9">
                  <c:v>75.222222222222229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6-404F-95A8-A13FEDE72FCA}"/>
            </c:ext>
          </c:extLst>
        </c:ser>
        <c:ser>
          <c:idx val="1"/>
          <c:order val="1"/>
          <c:tx>
            <c:strRef>
              <c:f>rGT!$C$2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rGT!$C$3:$C$20</c:f>
              <c:numCache>
                <c:formatCode>0.0</c:formatCode>
                <c:ptCount val="18"/>
                <c:pt idx="1">
                  <c:v>74.276543209876579</c:v>
                </c:pt>
                <c:pt idx="2">
                  <c:v>74.488541666666649</c:v>
                </c:pt>
                <c:pt idx="3">
                  <c:v>75.086363636363615</c:v>
                </c:pt>
                <c:pt idx="4">
                  <c:v>75.353409090909096</c:v>
                </c:pt>
                <c:pt idx="5">
                  <c:v>75.84639175257729</c:v>
                </c:pt>
                <c:pt idx="6">
                  <c:v>75.036249999999981</c:v>
                </c:pt>
                <c:pt idx="7">
                  <c:v>75.116831683168314</c:v>
                </c:pt>
                <c:pt idx="8">
                  <c:v>75.424528301886767</c:v>
                </c:pt>
                <c:pt idx="9">
                  <c:v>75.548235294117603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6-404F-95A8-A13FEDE72FCA}"/>
            </c:ext>
          </c:extLst>
        </c:ser>
        <c:ser>
          <c:idx val="2"/>
          <c:order val="2"/>
          <c:tx>
            <c:strRef>
              <c:f>rGT!$D$2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rGT!$D$3:$D$20</c:f>
              <c:numCache>
                <c:formatCode>0.0</c:formatCode>
                <c:ptCount val="18"/>
                <c:pt idx="1">
                  <c:v>75</c:v>
                </c:pt>
                <c:pt idx="2">
                  <c:v>75.227272727272734</c:v>
                </c:pt>
                <c:pt idx="3">
                  <c:v>74.2</c:v>
                </c:pt>
                <c:pt idx="4">
                  <c:v>74.5</c:v>
                </c:pt>
                <c:pt idx="5">
                  <c:v>74.571428571428569</c:v>
                </c:pt>
                <c:pt idx="6">
                  <c:v>74.526315789473685</c:v>
                </c:pt>
                <c:pt idx="7">
                  <c:v>74.6875</c:v>
                </c:pt>
                <c:pt idx="8">
                  <c:v>74.8125</c:v>
                </c:pt>
                <c:pt idx="9">
                  <c:v>73.5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6-404F-95A8-A13FEDE72FCA}"/>
            </c:ext>
          </c:extLst>
        </c:ser>
        <c:ser>
          <c:idx val="4"/>
          <c:order val="3"/>
          <c:tx>
            <c:strRef>
              <c:f>rGT!$E$2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rGT!$E$3:$E$20</c:f>
              <c:numCache>
                <c:formatCode>0.0</c:formatCode>
                <c:ptCount val="18"/>
                <c:pt idx="0">
                  <c:v>73.599999999999994</c:v>
                </c:pt>
                <c:pt idx="1">
                  <c:v>72.927999999999997</c:v>
                </c:pt>
                <c:pt idx="2">
                  <c:v>72.554000000000002</c:v>
                </c:pt>
                <c:pt idx="3">
                  <c:v>72.822999999999993</c:v>
                </c:pt>
                <c:pt idx="4">
                  <c:v>73.066999999999993</c:v>
                </c:pt>
                <c:pt idx="5">
                  <c:v>73.054000000000002</c:v>
                </c:pt>
                <c:pt idx="6">
                  <c:v>73.308000000000007</c:v>
                </c:pt>
                <c:pt idx="7">
                  <c:v>73.090999999999994</c:v>
                </c:pt>
                <c:pt idx="8">
                  <c:v>72.650999999999996</c:v>
                </c:pt>
                <c:pt idx="9">
                  <c:v>73.006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6-404F-95A8-A13FEDE72FCA}"/>
            </c:ext>
          </c:extLst>
        </c:ser>
        <c:ser>
          <c:idx val="5"/>
          <c:order val="4"/>
          <c:tx>
            <c:strRef>
              <c:f>rGT!$F$2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rGT!$F$3:$F$20</c:f>
              <c:numCache>
                <c:formatCode>0.0</c:formatCode>
                <c:ptCount val="18"/>
                <c:pt idx="1">
                  <c:v>75.166666666666671</c:v>
                </c:pt>
                <c:pt idx="2">
                  <c:v>75.0625</c:v>
                </c:pt>
                <c:pt idx="3">
                  <c:v>75.150000000000006</c:v>
                </c:pt>
                <c:pt idx="4">
                  <c:v>75.55</c:v>
                </c:pt>
                <c:pt idx="5">
                  <c:v>75.13636363636364</c:v>
                </c:pt>
                <c:pt idx="6">
                  <c:v>75.05</c:v>
                </c:pt>
                <c:pt idx="7">
                  <c:v>75.15789473684211</c:v>
                </c:pt>
                <c:pt idx="8">
                  <c:v>74.94736842105263</c:v>
                </c:pt>
                <c:pt idx="9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6-404F-95A8-A13FEDE72FCA}"/>
            </c:ext>
          </c:extLst>
        </c:ser>
        <c:ser>
          <c:idx val="6"/>
          <c:order val="5"/>
          <c:tx>
            <c:strRef>
              <c:f>rGT!$G$2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rGT!$G$3:$G$20</c:f>
              <c:numCache>
                <c:formatCode>0.0</c:formatCode>
                <c:ptCount val="18"/>
                <c:pt idx="1">
                  <c:v>75.400000000000006</c:v>
                </c:pt>
                <c:pt idx="2">
                  <c:v>75.216666666666654</c:v>
                </c:pt>
                <c:pt idx="3">
                  <c:v>75.111538461538458</c:v>
                </c:pt>
                <c:pt idx="4">
                  <c:v>75.473684210526301</c:v>
                </c:pt>
                <c:pt idx="5">
                  <c:v>74.459259259259241</c:v>
                </c:pt>
                <c:pt idx="6">
                  <c:v>74.34347826086956</c:v>
                </c:pt>
                <c:pt idx="7">
                  <c:v>74.326086956521749</c:v>
                </c:pt>
                <c:pt idx="8">
                  <c:v>74.492000000000004</c:v>
                </c:pt>
                <c:pt idx="9">
                  <c:v>74.409090909090892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6-404F-95A8-A13FEDE72FCA}"/>
            </c:ext>
          </c:extLst>
        </c:ser>
        <c:ser>
          <c:idx val="7"/>
          <c:order val="6"/>
          <c:tx>
            <c:strRef>
              <c:f>rGT!$H$2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rGT!$H$3:$H$20</c:f>
              <c:numCache>
                <c:formatCode>0.0</c:formatCode>
                <c:ptCount val="18"/>
                <c:pt idx="1">
                  <c:v>75.521000000000001</c:v>
                </c:pt>
                <c:pt idx="2">
                  <c:v>75.748000000000005</c:v>
                </c:pt>
                <c:pt idx="3">
                  <c:v>75.634</c:v>
                </c:pt>
                <c:pt idx="4">
                  <c:v>75.744</c:v>
                </c:pt>
                <c:pt idx="5">
                  <c:v>75.906000000000006</c:v>
                </c:pt>
                <c:pt idx="6">
                  <c:v>76.090999999999994</c:v>
                </c:pt>
                <c:pt idx="7">
                  <c:v>75.340999999999994</c:v>
                </c:pt>
                <c:pt idx="8">
                  <c:v>75</c:v>
                </c:pt>
                <c:pt idx="9">
                  <c:v>75.024000000000001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6-404F-95A8-A13FEDE72FCA}"/>
            </c:ext>
          </c:extLst>
        </c:ser>
        <c:ser>
          <c:idx val="8"/>
          <c:order val="7"/>
          <c:tx>
            <c:strRef>
              <c:f>rGT!$I$2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rGT!$I$3:$I$20</c:f>
              <c:numCache>
                <c:formatCode>0.0</c:formatCode>
                <c:ptCount val="18"/>
                <c:pt idx="1">
                  <c:v>73.94</c:v>
                </c:pt>
                <c:pt idx="2">
                  <c:v>74.75</c:v>
                </c:pt>
                <c:pt idx="3">
                  <c:v>74.540000000000006</c:v>
                </c:pt>
                <c:pt idx="4">
                  <c:v>74.45</c:v>
                </c:pt>
                <c:pt idx="5">
                  <c:v>74.92</c:v>
                </c:pt>
                <c:pt idx="6">
                  <c:v>75.349999999999994</c:v>
                </c:pt>
                <c:pt idx="7">
                  <c:v>75.209999999999994</c:v>
                </c:pt>
                <c:pt idx="8">
                  <c:v>75.260000000000005</c:v>
                </c:pt>
                <c:pt idx="9">
                  <c:v>75.290000000000006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6-404F-95A8-A13FEDE72FCA}"/>
            </c:ext>
          </c:extLst>
        </c:ser>
        <c:ser>
          <c:idx val="3"/>
          <c:order val="8"/>
          <c:tx>
            <c:strRef>
              <c:f>rGT!$J$2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rGT!$J$3:$J$20</c:f>
              <c:numCache>
                <c:formatCode>0.0</c:formatCode>
                <c:ptCount val="18"/>
                <c:pt idx="0">
                  <c:v>76.400000000000006</c:v>
                </c:pt>
                <c:pt idx="1">
                  <c:v>74.276543209876579</c:v>
                </c:pt>
                <c:pt idx="2">
                  <c:v>75.599999999999994</c:v>
                </c:pt>
                <c:pt idx="3">
                  <c:v>75.66</c:v>
                </c:pt>
                <c:pt idx="4">
                  <c:v>74.8</c:v>
                </c:pt>
                <c:pt idx="5">
                  <c:v>75.27</c:v>
                </c:pt>
                <c:pt idx="6">
                  <c:v>75.44</c:v>
                </c:pt>
                <c:pt idx="7">
                  <c:v>75.06</c:v>
                </c:pt>
                <c:pt idx="8">
                  <c:v>74.88</c:v>
                </c:pt>
                <c:pt idx="9">
                  <c:v>75.180000000000007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6-404F-95A8-A13FEDE72FCA}"/>
            </c:ext>
          </c:extLst>
        </c:ser>
        <c:ser>
          <c:idx val="14"/>
          <c:order val="9"/>
          <c:tx>
            <c:strRef>
              <c:f>rGT!$K$2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rGT!$K$3:$K$20</c:f>
              <c:numCache>
                <c:formatCode>0.0</c:formatCode>
                <c:ptCount val="18"/>
                <c:pt idx="1">
                  <c:v>75.833333333333329</c:v>
                </c:pt>
                <c:pt idx="2">
                  <c:v>75.89473684210526</c:v>
                </c:pt>
                <c:pt idx="3">
                  <c:v>76</c:v>
                </c:pt>
                <c:pt idx="4">
                  <c:v>76.150000000000006</c:v>
                </c:pt>
                <c:pt idx="5">
                  <c:v>76.78947368421052</c:v>
                </c:pt>
                <c:pt idx="6">
                  <c:v>76.5</c:v>
                </c:pt>
                <c:pt idx="7">
                  <c:v>76.75</c:v>
                </c:pt>
                <c:pt idx="8">
                  <c:v>76.642857142857139</c:v>
                </c:pt>
                <c:pt idx="9">
                  <c:v>76.86666666666666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6-404F-95A8-A13FEDE72FCA}"/>
            </c:ext>
          </c:extLst>
        </c:ser>
        <c:ser>
          <c:idx val="9"/>
          <c:order val="10"/>
          <c:tx>
            <c:strRef>
              <c:f>rGT!$L$2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rGT!$L$3:$L$20</c:f>
              <c:numCache>
                <c:formatCode>0</c:formatCode>
                <c:ptCount val="18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  <c:pt idx="5">
                  <c:v>75</c:v>
                </c:pt>
                <c:pt idx="6">
                  <c:v>75</c:v>
                </c:pt>
                <c:pt idx="7">
                  <c:v>75</c:v>
                </c:pt>
                <c:pt idx="8">
                  <c:v>75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  <c:pt idx="12">
                  <c:v>75</c:v>
                </c:pt>
                <c:pt idx="13">
                  <c:v>75</c:v>
                </c:pt>
                <c:pt idx="14">
                  <c:v>75</c:v>
                </c:pt>
                <c:pt idx="15">
                  <c:v>75</c:v>
                </c:pt>
                <c:pt idx="16">
                  <c:v>75</c:v>
                </c:pt>
                <c:pt idx="17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DE6-404F-95A8-A13FEDE72FCA}"/>
            </c:ext>
          </c:extLst>
        </c:ser>
        <c:ser>
          <c:idx val="10"/>
          <c:order val="11"/>
          <c:tx>
            <c:strRef>
              <c:f>rGT!$M$2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rGT!$M$3:$M$20</c:f>
              <c:numCache>
                <c:formatCode>0.0</c:formatCode>
                <c:ptCount val="18"/>
                <c:pt idx="0">
                  <c:v>75</c:v>
                </c:pt>
                <c:pt idx="1">
                  <c:v>74.744208641975305</c:v>
                </c:pt>
                <c:pt idx="2">
                  <c:v>74.98417179027112</c:v>
                </c:pt>
                <c:pt idx="3">
                  <c:v>74.972871162171145</c:v>
                </c:pt>
                <c:pt idx="4">
                  <c:v>75.038809330143536</c:v>
                </c:pt>
                <c:pt idx="5">
                  <c:v>75.095291690383917</c:v>
                </c:pt>
                <c:pt idx="6">
                  <c:v>75.079504405034328</c:v>
                </c:pt>
                <c:pt idx="7">
                  <c:v>75.011531337653224</c:v>
                </c:pt>
                <c:pt idx="8">
                  <c:v>74.931025386579648</c:v>
                </c:pt>
                <c:pt idx="9">
                  <c:v>74.904621509209747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DE6-404F-95A8-A13FEDE72FCA}"/>
            </c:ext>
          </c:extLst>
        </c:ser>
        <c:ser>
          <c:idx val="11"/>
          <c:order val="12"/>
          <c:tx>
            <c:strRef>
              <c:f>rGT!$N$2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rGT!$N$3:$N$20</c:f>
              <c:numCache>
                <c:formatCode>0.0</c:formatCode>
                <c:ptCount val="18"/>
                <c:pt idx="0">
                  <c:v>2.8000000000000114</c:v>
                </c:pt>
                <c:pt idx="1">
                  <c:v>2.9053333333333313</c:v>
                </c:pt>
                <c:pt idx="2">
                  <c:v>3.3407368421052581</c:v>
                </c:pt>
                <c:pt idx="3">
                  <c:v>3.1770000000000067</c:v>
                </c:pt>
                <c:pt idx="4">
                  <c:v>3.0830000000000126</c:v>
                </c:pt>
                <c:pt idx="5">
                  <c:v>3.7354736842105183</c:v>
                </c:pt>
                <c:pt idx="6">
                  <c:v>3.1919999999999931</c:v>
                </c:pt>
                <c:pt idx="7">
                  <c:v>3.659000000000006</c:v>
                </c:pt>
                <c:pt idx="8">
                  <c:v>3.9918571428571425</c:v>
                </c:pt>
                <c:pt idx="9">
                  <c:v>3.8606666666666598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DE6-404F-95A8-A13FEDE72FCA}"/>
            </c:ext>
          </c:extLst>
        </c:ser>
        <c:ser>
          <c:idx val="12"/>
          <c:order val="13"/>
          <c:tx>
            <c:strRef>
              <c:f>rGT!$O$2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rGT!$O$3:$O$20</c:f>
              <c:numCache>
                <c:formatCode>General</c:formatCode>
                <c:ptCount val="18"/>
                <c:pt idx="0">
                  <c:v>71</c:v>
                </c:pt>
                <c:pt idx="1">
                  <c:v>71</c:v>
                </c:pt>
                <c:pt idx="2">
                  <c:v>71</c:v>
                </c:pt>
                <c:pt idx="3">
                  <c:v>71</c:v>
                </c:pt>
                <c:pt idx="4">
                  <c:v>71</c:v>
                </c:pt>
                <c:pt idx="5">
                  <c:v>71</c:v>
                </c:pt>
                <c:pt idx="6">
                  <c:v>71</c:v>
                </c:pt>
                <c:pt idx="7">
                  <c:v>71</c:v>
                </c:pt>
                <c:pt idx="8">
                  <c:v>71</c:v>
                </c:pt>
                <c:pt idx="9">
                  <c:v>71</c:v>
                </c:pt>
                <c:pt idx="10">
                  <c:v>71</c:v>
                </c:pt>
                <c:pt idx="11">
                  <c:v>71</c:v>
                </c:pt>
                <c:pt idx="12">
                  <c:v>71</c:v>
                </c:pt>
                <c:pt idx="13">
                  <c:v>71</c:v>
                </c:pt>
                <c:pt idx="14">
                  <c:v>71</c:v>
                </c:pt>
                <c:pt idx="15">
                  <c:v>71</c:v>
                </c:pt>
                <c:pt idx="16">
                  <c:v>71</c:v>
                </c:pt>
                <c:pt idx="17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DE6-404F-95A8-A13FEDE72FCA}"/>
            </c:ext>
          </c:extLst>
        </c:ser>
        <c:ser>
          <c:idx val="13"/>
          <c:order val="14"/>
          <c:tx>
            <c:strRef>
              <c:f>rGT!$P$2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rGT!$P$3:$P$20</c:f>
              <c:numCache>
                <c:formatCode>General</c:formatCode>
                <c:ptCount val="18"/>
                <c:pt idx="0">
                  <c:v>79</c:v>
                </c:pt>
                <c:pt idx="1">
                  <c:v>79</c:v>
                </c:pt>
                <c:pt idx="2">
                  <c:v>79</c:v>
                </c:pt>
                <c:pt idx="3">
                  <c:v>79</c:v>
                </c:pt>
                <c:pt idx="4">
                  <c:v>79</c:v>
                </c:pt>
                <c:pt idx="5">
                  <c:v>79</c:v>
                </c:pt>
                <c:pt idx="6">
                  <c:v>79</c:v>
                </c:pt>
                <c:pt idx="7">
                  <c:v>79</c:v>
                </c:pt>
                <c:pt idx="8">
                  <c:v>79</c:v>
                </c:pt>
                <c:pt idx="9">
                  <c:v>79</c:v>
                </c:pt>
                <c:pt idx="10">
                  <c:v>79</c:v>
                </c:pt>
                <c:pt idx="11">
                  <c:v>79</c:v>
                </c:pt>
                <c:pt idx="12">
                  <c:v>79</c:v>
                </c:pt>
                <c:pt idx="13">
                  <c:v>79</c:v>
                </c:pt>
                <c:pt idx="14">
                  <c:v>79</c:v>
                </c:pt>
                <c:pt idx="15">
                  <c:v>79</c:v>
                </c:pt>
                <c:pt idx="16">
                  <c:v>79</c:v>
                </c:pt>
                <c:pt idx="17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DE6-404F-95A8-A13FEDE72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48640"/>
        <c:axId val="127254912"/>
      </c:lineChart>
      <c:catAx>
        <c:axId val="127248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7254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7254912"/>
        <c:scaling>
          <c:orientation val="minMax"/>
          <c:max val="83"/>
          <c:min val="6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7248640"/>
        <c:crosses val="autoZero"/>
        <c:crossBetween val="between"/>
        <c:majorUnit val="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34561544187956"/>
          <c:y val="0.12712332923702457"/>
          <c:w val="0.16162942773178987"/>
          <c:h val="0.860911807989320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06982907583763E-2"/>
          <c:y val="8.9578138412254205E-2"/>
          <c:w val="0.73287505383343721"/>
          <c:h val="0.76485948952003213"/>
        </c:manualLayout>
      </c:layout>
      <c:lineChart>
        <c:grouping val="standard"/>
        <c:varyColors val="0"/>
        <c:ser>
          <c:idx val="0"/>
          <c:order val="0"/>
          <c:tx>
            <c:strRef>
              <c:f>ALP!$B$2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ALP!$B$3:$B$20</c:f>
              <c:numCache>
                <c:formatCode>0.0</c:formatCode>
                <c:ptCount val="18"/>
                <c:pt idx="1">
                  <c:v>95.1</c:v>
                </c:pt>
                <c:pt idx="2">
                  <c:v>95.3</c:v>
                </c:pt>
                <c:pt idx="3">
                  <c:v>95.714285714285708</c:v>
                </c:pt>
                <c:pt idx="4">
                  <c:v>95.45</c:v>
                </c:pt>
                <c:pt idx="5">
                  <c:v>95.227272727272734</c:v>
                </c:pt>
                <c:pt idx="6">
                  <c:v>95</c:v>
                </c:pt>
                <c:pt idx="7">
                  <c:v>95.75</c:v>
                </c:pt>
                <c:pt idx="8">
                  <c:v>94.85</c:v>
                </c:pt>
                <c:pt idx="9">
                  <c:v>95.333333333333329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44-434E-A159-6005D2C596B9}"/>
            </c:ext>
          </c:extLst>
        </c:ser>
        <c:ser>
          <c:idx val="1"/>
          <c:order val="1"/>
          <c:tx>
            <c:strRef>
              <c:f>ALP!$C$2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ALP!$C$3:$C$20</c:f>
              <c:numCache>
                <c:formatCode>0.0</c:formatCode>
                <c:ptCount val="18"/>
                <c:pt idx="1">
                  <c:v>96.485185185185173</c:v>
                </c:pt>
                <c:pt idx="2">
                  <c:v>98.313333333333318</c:v>
                </c:pt>
                <c:pt idx="3">
                  <c:v>98.474999999999966</c:v>
                </c:pt>
                <c:pt idx="4">
                  <c:v>97.631578947368439</c:v>
                </c:pt>
                <c:pt idx="5">
                  <c:v>96.930392156862709</c:v>
                </c:pt>
                <c:pt idx="6">
                  <c:v>96.9941176470588</c:v>
                </c:pt>
                <c:pt idx="7">
                  <c:v>96.912499999999994</c:v>
                </c:pt>
                <c:pt idx="8">
                  <c:v>96.738461538461507</c:v>
                </c:pt>
                <c:pt idx="9">
                  <c:v>96.53625000000001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44-434E-A159-6005D2C596B9}"/>
            </c:ext>
          </c:extLst>
        </c:ser>
        <c:ser>
          <c:idx val="2"/>
          <c:order val="2"/>
          <c:tx>
            <c:strRef>
              <c:f>ALP!$D$2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ALP!$D$3:$D$20</c:f>
              <c:numCache>
                <c:formatCode>0.0</c:formatCode>
                <c:ptCount val="18"/>
                <c:pt idx="1">
                  <c:v>95.6875</c:v>
                </c:pt>
                <c:pt idx="2">
                  <c:v>96.10526315789474</c:v>
                </c:pt>
                <c:pt idx="3">
                  <c:v>93.78947368421052</c:v>
                </c:pt>
                <c:pt idx="4">
                  <c:v>94.86666666666666</c:v>
                </c:pt>
                <c:pt idx="5">
                  <c:v>95.772727272727266</c:v>
                </c:pt>
                <c:pt idx="6">
                  <c:v>95</c:v>
                </c:pt>
                <c:pt idx="7">
                  <c:v>95.333333333333329</c:v>
                </c:pt>
                <c:pt idx="8">
                  <c:v>94.8125</c:v>
                </c:pt>
                <c:pt idx="9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44-434E-A159-6005D2C596B9}"/>
            </c:ext>
          </c:extLst>
        </c:ser>
        <c:ser>
          <c:idx val="4"/>
          <c:order val="3"/>
          <c:tx>
            <c:strRef>
              <c:f>ALP!$E$2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ALP!$E$3:$E$20</c:f>
              <c:numCache>
                <c:formatCode>0.0</c:formatCode>
                <c:ptCount val="18"/>
                <c:pt idx="0">
                  <c:v>95.8</c:v>
                </c:pt>
                <c:pt idx="1">
                  <c:v>94.802999999999997</c:v>
                </c:pt>
                <c:pt idx="2">
                  <c:v>93.855000000000004</c:v>
                </c:pt>
                <c:pt idx="3">
                  <c:v>95.058999999999997</c:v>
                </c:pt>
                <c:pt idx="4">
                  <c:v>95.138999999999996</c:v>
                </c:pt>
                <c:pt idx="5">
                  <c:v>95.007999999999996</c:v>
                </c:pt>
                <c:pt idx="6">
                  <c:v>96.006</c:v>
                </c:pt>
                <c:pt idx="7">
                  <c:v>95.338999999999999</c:v>
                </c:pt>
                <c:pt idx="8">
                  <c:v>96.137</c:v>
                </c:pt>
                <c:pt idx="9">
                  <c:v>96.58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44-434E-A159-6005D2C596B9}"/>
            </c:ext>
          </c:extLst>
        </c:ser>
        <c:ser>
          <c:idx val="5"/>
          <c:order val="4"/>
          <c:tx>
            <c:strRef>
              <c:f>ALP!$F$2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ALP!$F$3:$F$20</c:f>
              <c:numCache>
                <c:formatCode>0.0</c:formatCode>
                <c:ptCount val="18"/>
                <c:pt idx="1">
                  <c:v>93.777777777777771</c:v>
                </c:pt>
                <c:pt idx="2">
                  <c:v>93.3125</c:v>
                </c:pt>
                <c:pt idx="3">
                  <c:v>93.4</c:v>
                </c:pt>
                <c:pt idx="4">
                  <c:v>93.35</c:v>
                </c:pt>
                <c:pt idx="5">
                  <c:v>93.772727272727266</c:v>
                </c:pt>
                <c:pt idx="6">
                  <c:v>92.9</c:v>
                </c:pt>
                <c:pt idx="7">
                  <c:v>93.84210526315789</c:v>
                </c:pt>
                <c:pt idx="8">
                  <c:v>94.05263157894737</c:v>
                </c:pt>
                <c:pt idx="9">
                  <c:v>93.764705882352942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44-434E-A159-6005D2C596B9}"/>
            </c:ext>
          </c:extLst>
        </c:ser>
        <c:ser>
          <c:idx val="6"/>
          <c:order val="5"/>
          <c:tx>
            <c:strRef>
              <c:f>ALP!$G$2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ALP!$G$3:$G$20</c:f>
              <c:numCache>
                <c:formatCode>0.0</c:formatCode>
                <c:ptCount val="18"/>
                <c:pt idx="1">
                  <c:v>96.6</c:v>
                </c:pt>
                <c:pt idx="2">
                  <c:v>95.341666666666654</c:v>
                </c:pt>
                <c:pt idx="3">
                  <c:v>95.314285714285717</c:v>
                </c:pt>
                <c:pt idx="4">
                  <c:v>97.205263157894748</c:v>
                </c:pt>
                <c:pt idx="5">
                  <c:v>95.43703703703703</c:v>
                </c:pt>
                <c:pt idx="6">
                  <c:v>96.191304347826048</c:v>
                </c:pt>
                <c:pt idx="7">
                  <c:v>96.343478260869574</c:v>
                </c:pt>
                <c:pt idx="8">
                  <c:v>96.08</c:v>
                </c:pt>
                <c:pt idx="9">
                  <c:v>96.109090909090909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D44-434E-A159-6005D2C596B9}"/>
            </c:ext>
          </c:extLst>
        </c:ser>
        <c:ser>
          <c:idx val="7"/>
          <c:order val="6"/>
          <c:tx>
            <c:strRef>
              <c:f>ALP!$H$2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ALP!$H$3:$H$20</c:f>
              <c:numCache>
                <c:formatCode>0.0</c:formatCode>
                <c:ptCount val="18"/>
                <c:pt idx="1">
                  <c:v>98.281999999999996</c:v>
                </c:pt>
                <c:pt idx="2">
                  <c:v>98.361000000000004</c:v>
                </c:pt>
                <c:pt idx="3">
                  <c:v>98.441999999999993</c:v>
                </c:pt>
                <c:pt idx="4">
                  <c:v>99.11</c:v>
                </c:pt>
                <c:pt idx="5">
                  <c:v>95.882000000000005</c:v>
                </c:pt>
                <c:pt idx="6">
                  <c:v>96.412000000000006</c:v>
                </c:pt>
                <c:pt idx="7">
                  <c:v>96.6</c:v>
                </c:pt>
                <c:pt idx="8">
                  <c:v>95.76</c:v>
                </c:pt>
                <c:pt idx="9">
                  <c:v>96.113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D44-434E-A159-6005D2C596B9}"/>
            </c:ext>
          </c:extLst>
        </c:ser>
        <c:ser>
          <c:idx val="8"/>
          <c:order val="7"/>
          <c:tx>
            <c:strRef>
              <c:f>ALP!$I$2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ALP!$I$3:$I$20</c:f>
              <c:numCache>
                <c:formatCode>0.0</c:formatCode>
                <c:ptCount val="18"/>
                <c:pt idx="1">
                  <c:v>99.8</c:v>
                </c:pt>
                <c:pt idx="2">
                  <c:v>98.79</c:v>
                </c:pt>
                <c:pt idx="3">
                  <c:v>98.1</c:v>
                </c:pt>
                <c:pt idx="4">
                  <c:v>99.35</c:v>
                </c:pt>
                <c:pt idx="5">
                  <c:v>98.74</c:v>
                </c:pt>
                <c:pt idx="6">
                  <c:v>98.29</c:v>
                </c:pt>
                <c:pt idx="7">
                  <c:v>98.25</c:v>
                </c:pt>
                <c:pt idx="8">
                  <c:v>98.42</c:v>
                </c:pt>
                <c:pt idx="9">
                  <c:v>97.43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D44-434E-A159-6005D2C596B9}"/>
            </c:ext>
          </c:extLst>
        </c:ser>
        <c:ser>
          <c:idx val="3"/>
          <c:order val="8"/>
          <c:tx>
            <c:strRef>
              <c:f>ALP!$J$2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ALP!$J$3:$J$20</c:f>
              <c:numCache>
                <c:formatCode>0.0</c:formatCode>
                <c:ptCount val="18"/>
                <c:pt idx="0">
                  <c:v>96.1</c:v>
                </c:pt>
                <c:pt idx="1">
                  <c:v>96.485185185185173</c:v>
                </c:pt>
                <c:pt idx="2">
                  <c:v>95.56</c:v>
                </c:pt>
                <c:pt idx="3">
                  <c:v>94.81</c:v>
                </c:pt>
                <c:pt idx="4">
                  <c:v>94.86</c:v>
                </c:pt>
                <c:pt idx="5">
                  <c:v>95.7</c:v>
                </c:pt>
                <c:pt idx="6">
                  <c:v>95.69</c:v>
                </c:pt>
                <c:pt idx="7">
                  <c:v>96.04</c:v>
                </c:pt>
                <c:pt idx="8">
                  <c:v>96.14</c:v>
                </c:pt>
                <c:pt idx="9">
                  <c:v>96.61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D44-434E-A159-6005D2C596B9}"/>
            </c:ext>
          </c:extLst>
        </c:ser>
        <c:ser>
          <c:idx val="14"/>
          <c:order val="9"/>
          <c:tx>
            <c:strRef>
              <c:f>ALP!$K$2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ALP!$K$3:$K$20</c:f>
              <c:numCache>
                <c:formatCode>0.0</c:formatCode>
                <c:ptCount val="18"/>
                <c:pt idx="1">
                  <c:v>93.833333333333329</c:v>
                </c:pt>
                <c:pt idx="2">
                  <c:v>94.368421052631575</c:v>
                </c:pt>
                <c:pt idx="3">
                  <c:v>93.95</c:v>
                </c:pt>
                <c:pt idx="4">
                  <c:v>95.2</c:v>
                </c:pt>
                <c:pt idx="5">
                  <c:v>96.631578947368425</c:v>
                </c:pt>
                <c:pt idx="6">
                  <c:v>97.4</c:v>
                </c:pt>
                <c:pt idx="7">
                  <c:v>96.473684210526315</c:v>
                </c:pt>
                <c:pt idx="8">
                  <c:v>97.285714285714292</c:v>
                </c:pt>
                <c:pt idx="9">
                  <c:v>97.666666666666671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D44-434E-A159-6005D2C596B9}"/>
            </c:ext>
          </c:extLst>
        </c:ser>
        <c:ser>
          <c:idx val="9"/>
          <c:order val="10"/>
          <c:tx>
            <c:strRef>
              <c:f>ALP!$L$2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ALP!$L$3:$L$20</c:f>
              <c:numCache>
                <c:formatCode>General</c:formatCode>
                <c:ptCount val="18"/>
                <c:pt idx="0">
                  <c:v>95</c:v>
                </c:pt>
                <c:pt idx="1">
                  <c:v>95</c:v>
                </c:pt>
                <c:pt idx="2">
                  <c:v>95</c:v>
                </c:pt>
                <c:pt idx="3">
                  <c:v>95</c:v>
                </c:pt>
                <c:pt idx="4">
                  <c:v>95</c:v>
                </c:pt>
                <c:pt idx="5">
                  <c:v>95</c:v>
                </c:pt>
                <c:pt idx="6">
                  <c:v>95</c:v>
                </c:pt>
                <c:pt idx="7">
                  <c:v>95</c:v>
                </c:pt>
                <c:pt idx="8">
                  <c:v>95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95</c:v>
                </c:pt>
                <c:pt idx="13">
                  <c:v>95</c:v>
                </c:pt>
                <c:pt idx="14">
                  <c:v>95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D44-434E-A159-6005D2C596B9}"/>
            </c:ext>
          </c:extLst>
        </c:ser>
        <c:ser>
          <c:idx val="10"/>
          <c:order val="11"/>
          <c:tx>
            <c:strRef>
              <c:f>ALP!$M$2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ALP!$M$3:$M$20</c:f>
              <c:numCache>
                <c:formatCode>0.0</c:formatCode>
                <c:ptCount val="18"/>
                <c:pt idx="0">
                  <c:v>95.949999999999989</c:v>
                </c:pt>
                <c:pt idx="1">
                  <c:v>96.085398148148144</c:v>
                </c:pt>
                <c:pt idx="2">
                  <c:v>95.930718421052632</c:v>
                </c:pt>
                <c:pt idx="3">
                  <c:v>95.705404511278203</c:v>
                </c:pt>
                <c:pt idx="4">
                  <c:v>96.216250877192991</c:v>
                </c:pt>
                <c:pt idx="5">
                  <c:v>95.910173541399544</c:v>
                </c:pt>
                <c:pt idx="6">
                  <c:v>95.988342199488471</c:v>
                </c:pt>
                <c:pt idx="7">
                  <c:v>96.088410106788714</c:v>
                </c:pt>
                <c:pt idx="8">
                  <c:v>96.027630740312318</c:v>
                </c:pt>
                <c:pt idx="9">
                  <c:v>96.114304679144382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D44-434E-A159-6005D2C596B9}"/>
            </c:ext>
          </c:extLst>
        </c:ser>
        <c:ser>
          <c:idx val="11"/>
          <c:order val="12"/>
          <c:tx>
            <c:strRef>
              <c:f>ALP!$N$2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ALP!$N$3:$N$20</c:f>
              <c:numCache>
                <c:formatCode>0.0</c:formatCode>
                <c:ptCount val="18"/>
                <c:pt idx="0">
                  <c:v>0.29999999999999716</c:v>
                </c:pt>
                <c:pt idx="1">
                  <c:v>6.0222222222222257</c:v>
                </c:pt>
                <c:pt idx="2">
                  <c:v>5.4775000000000063</c:v>
                </c:pt>
                <c:pt idx="3">
                  <c:v>5.0749999999999602</c:v>
                </c:pt>
                <c:pt idx="4">
                  <c:v>6</c:v>
                </c:pt>
                <c:pt idx="5">
                  <c:v>4.9672727272727286</c:v>
                </c:pt>
                <c:pt idx="6">
                  <c:v>5.3900000000000006</c:v>
                </c:pt>
                <c:pt idx="7">
                  <c:v>4.4078947368421098</c:v>
                </c:pt>
                <c:pt idx="8">
                  <c:v>4.3673684210526318</c:v>
                </c:pt>
                <c:pt idx="9">
                  <c:v>3.9019607843137294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D44-434E-A159-6005D2C596B9}"/>
            </c:ext>
          </c:extLst>
        </c:ser>
        <c:ser>
          <c:idx val="12"/>
          <c:order val="13"/>
          <c:tx>
            <c:strRef>
              <c:f>ALP!$O$2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ALP!$O$3:$O$20</c:f>
              <c:numCache>
                <c:formatCode>General</c:formatCode>
                <c:ptCount val="18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D44-434E-A159-6005D2C596B9}"/>
            </c:ext>
          </c:extLst>
        </c:ser>
        <c:ser>
          <c:idx val="13"/>
          <c:order val="14"/>
          <c:tx>
            <c:strRef>
              <c:f>ALP!$P$2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ALP!$P$3:$P$20</c:f>
              <c:numCache>
                <c:formatCode>General</c:formatCode>
                <c:ptCount val="1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D44-434E-A159-6005D2C59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02720"/>
        <c:axId val="126704640"/>
      </c:lineChart>
      <c:catAx>
        <c:axId val="126702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6704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704640"/>
        <c:scaling>
          <c:orientation val="minMax"/>
          <c:max val="105"/>
          <c:min val="8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6702720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98429362996439"/>
          <c:y val="0.11648000936854261"/>
          <c:w val="0.15837698065519951"/>
          <c:h val="0.883519990631457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044783445475751E-2"/>
          <c:y val="8.9193825042885241E-2"/>
          <c:w val="0.73145225592390628"/>
          <c:h val="0.76843910806174953"/>
        </c:manualLayout>
      </c:layout>
      <c:lineChart>
        <c:grouping val="standard"/>
        <c:varyColors val="0"/>
        <c:ser>
          <c:idx val="0"/>
          <c:order val="0"/>
          <c:tx>
            <c:strRef>
              <c:f>LD!$B$2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LD!$B$3:$B$20</c:f>
              <c:numCache>
                <c:formatCode>0.0</c:formatCode>
                <c:ptCount val="18"/>
                <c:pt idx="1">
                  <c:v>282.25</c:v>
                </c:pt>
                <c:pt idx="2">
                  <c:v>283</c:v>
                </c:pt>
                <c:pt idx="3">
                  <c:v>282.52380952380952</c:v>
                </c:pt>
                <c:pt idx="4">
                  <c:v>281.75</c:v>
                </c:pt>
                <c:pt idx="5">
                  <c:v>281.95454545454544</c:v>
                </c:pt>
                <c:pt idx="6">
                  <c:v>281.7</c:v>
                </c:pt>
                <c:pt idx="7">
                  <c:v>280.75</c:v>
                </c:pt>
                <c:pt idx="8">
                  <c:v>281.55</c:v>
                </c:pt>
                <c:pt idx="9">
                  <c:v>281.77777777777777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F4-4A42-9521-0D096FE89BA8}"/>
            </c:ext>
          </c:extLst>
        </c:ser>
        <c:ser>
          <c:idx val="1"/>
          <c:order val="1"/>
          <c:tx>
            <c:strRef>
              <c:f>LD!$C$2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LD!$C$3:$C$20</c:f>
              <c:numCache>
                <c:formatCode>0.0</c:formatCode>
                <c:ptCount val="18"/>
                <c:pt idx="1">
                  <c:v>286.39999999999981</c:v>
                </c:pt>
                <c:pt idx="2">
                  <c:v>286.95376344086014</c:v>
                </c:pt>
                <c:pt idx="3">
                  <c:v>286.86627906976742</c:v>
                </c:pt>
                <c:pt idx="4">
                  <c:v>286.58780487804881</c:v>
                </c:pt>
                <c:pt idx="5">
                  <c:v>286.11612903225796</c:v>
                </c:pt>
                <c:pt idx="6">
                  <c:v>285.45365853658535</c:v>
                </c:pt>
                <c:pt idx="7">
                  <c:v>283.81224489795909</c:v>
                </c:pt>
                <c:pt idx="8">
                  <c:v>284.41546391752581</c:v>
                </c:pt>
                <c:pt idx="9">
                  <c:v>283.62692307692316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F4-4A42-9521-0D096FE89BA8}"/>
            </c:ext>
          </c:extLst>
        </c:ser>
        <c:ser>
          <c:idx val="2"/>
          <c:order val="2"/>
          <c:tx>
            <c:strRef>
              <c:f>LD!$D$2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LD!$D$3:$D$20</c:f>
              <c:numCache>
                <c:formatCode>0.0</c:formatCode>
                <c:ptCount val="18"/>
                <c:pt idx="1">
                  <c:v>282.76470588235293</c:v>
                </c:pt>
                <c:pt idx="2">
                  <c:v>282.38888888888891</c:v>
                </c:pt>
                <c:pt idx="3">
                  <c:v>279.27777777777777</c:v>
                </c:pt>
                <c:pt idx="4">
                  <c:v>281.625</c:v>
                </c:pt>
                <c:pt idx="5">
                  <c:v>283.05</c:v>
                </c:pt>
                <c:pt idx="6">
                  <c:v>281.26315789473682</c:v>
                </c:pt>
                <c:pt idx="7">
                  <c:v>278.57142857142856</c:v>
                </c:pt>
                <c:pt idx="8">
                  <c:v>278.2</c:v>
                </c:pt>
                <c:pt idx="9">
                  <c:v>278.8235294117647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F4-4A42-9521-0D096FE89BA8}"/>
            </c:ext>
          </c:extLst>
        </c:ser>
        <c:ser>
          <c:idx val="4"/>
          <c:order val="3"/>
          <c:tx>
            <c:strRef>
              <c:f>LD!$E$2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LD!$E$3:$E$20</c:f>
              <c:numCache>
                <c:formatCode>0.0</c:formatCode>
                <c:ptCount val="18"/>
                <c:pt idx="0">
                  <c:v>280.89999999999998</c:v>
                </c:pt>
                <c:pt idx="1">
                  <c:v>280.53899999999999</c:v>
                </c:pt>
                <c:pt idx="2">
                  <c:v>279.03800000000001</c:v>
                </c:pt>
                <c:pt idx="3">
                  <c:v>279.10199999999998</c:v>
                </c:pt>
                <c:pt idx="4">
                  <c:v>278.65600000000001</c:v>
                </c:pt>
                <c:pt idx="5">
                  <c:v>279.40300000000002</c:v>
                </c:pt>
                <c:pt idx="6">
                  <c:v>280.61399999999998</c:v>
                </c:pt>
                <c:pt idx="7">
                  <c:v>280.411</c:v>
                </c:pt>
                <c:pt idx="8">
                  <c:v>280.05099999999999</c:v>
                </c:pt>
                <c:pt idx="9">
                  <c:v>281.05700000000002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F4-4A42-9521-0D096FE89BA8}"/>
            </c:ext>
          </c:extLst>
        </c:ser>
        <c:ser>
          <c:idx val="5"/>
          <c:order val="4"/>
          <c:tx>
            <c:strRef>
              <c:f>LD!$F$2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LD!$F$3:$F$20</c:f>
              <c:numCache>
                <c:formatCode>0.0</c:formatCode>
                <c:ptCount val="18"/>
                <c:pt idx="1">
                  <c:v>278.44444444444446</c:v>
                </c:pt>
                <c:pt idx="2">
                  <c:v>281.8125</c:v>
                </c:pt>
                <c:pt idx="3">
                  <c:v>279</c:v>
                </c:pt>
                <c:pt idx="4">
                  <c:v>280.5</c:v>
                </c:pt>
                <c:pt idx="5">
                  <c:v>279.54545454545456</c:v>
                </c:pt>
                <c:pt idx="6">
                  <c:v>278.7</c:v>
                </c:pt>
                <c:pt idx="7">
                  <c:v>279.89473684210526</c:v>
                </c:pt>
                <c:pt idx="8">
                  <c:v>278.57894736842104</c:v>
                </c:pt>
                <c:pt idx="9">
                  <c:v>281.1764705882353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CF4-4A42-9521-0D096FE89BA8}"/>
            </c:ext>
          </c:extLst>
        </c:ser>
        <c:ser>
          <c:idx val="6"/>
          <c:order val="5"/>
          <c:tx>
            <c:strRef>
              <c:f>LD!$G$2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LD!$G$3:$G$20</c:f>
              <c:numCache>
                <c:formatCode>0.0</c:formatCode>
                <c:ptCount val="18"/>
                <c:pt idx="1">
                  <c:v>282.3</c:v>
                </c:pt>
                <c:pt idx="2">
                  <c:v>281.08333333333337</c:v>
                </c:pt>
                <c:pt idx="3">
                  <c:v>281.43461538461537</c:v>
                </c:pt>
                <c:pt idx="4">
                  <c:v>280.78947368421046</c:v>
                </c:pt>
                <c:pt idx="5">
                  <c:v>282.67037037037039</c:v>
                </c:pt>
                <c:pt idx="6">
                  <c:v>284.36956521739131</c:v>
                </c:pt>
                <c:pt idx="7">
                  <c:v>285.3608695652174</c:v>
                </c:pt>
                <c:pt idx="8">
                  <c:v>284.66800000000001</c:v>
                </c:pt>
                <c:pt idx="9">
                  <c:v>283.7409090909091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CF4-4A42-9521-0D096FE89BA8}"/>
            </c:ext>
          </c:extLst>
        </c:ser>
        <c:ser>
          <c:idx val="7"/>
          <c:order val="6"/>
          <c:tx>
            <c:strRef>
              <c:f>LD!$H$2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LD!$H$3:$H$20</c:f>
              <c:numCache>
                <c:formatCode>0.0</c:formatCode>
                <c:ptCount val="18"/>
                <c:pt idx="1">
                  <c:v>277.76600000000002</c:v>
                </c:pt>
                <c:pt idx="2">
                  <c:v>275.67700000000002</c:v>
                </c:pt>
                <c:pt idx="3">
                  <c:v>275.66699999999997</c:v>
                </c:pt>
                <c:pt idx="4">
                  <c:v>275.48500000000001</c:v>
                </c:pt>
                <c:pt idx="5">
                  <c:v>276.22699999999998</c:v>
                </c:pt>
                <c:pt idx="6">
                  <c:v>276.5</c:v>
                </c:pt>
                <c:pt idx="7">
                  <c:v>278.17099999999999</c:v>
                </c:pt>
                <c:pt idx="8">
                  <c:v>278</c:v>
                </c:pt>
                <c:pt idx="9">
                  <c:v>277.81099999999998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CF4-4A42-9521-0D096FE89BA8}"/>
            </c:ext>
          </c:extLst>
        </c:ser>
        <c:ser>
          <c:idx val="8"/>
          <c:order val="7"/>
          <c:tx>
            <c:strRef>
              <c:f>LD!$I$2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LD!$I$3:$I$20</c:f>
              <c:numCache>
                <c:formatCode>0.0</c:formatCode>
                <c:ptCount val="18"/>
                <c:pt idx="1">
                  <c:v>285.3</c:v>
                </c:pt>
                <c:pt idx="2">
                  <c:v>284.92</c:v>
                </c:pt>
                <c:pt idx="3">
                  <c:v>285.3</c:v>
                </c:pt>
                <c:pt idx="4">
                  <c:v>284.77999999999997</c:v>
                </c:pt>
                <c:pt idx="5">
                  <c:v>284.58999999999997</c:v>
                </c:pt>
                <c:pt idx="6">
                  <c:v>285.36</c:v>
                </c:pt>
                <c:pt idx="7">
                  <c:v>285.14</c:v>
                </c:pt>
                <c:pt idx="8">
                  <c:v>285.60000000000002</c:v>
                </c:pt>
                <c:pt idx="9">
                  <c:v>285.32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CF4-4A42-9521-0D096FE89BA8}"/>
            </c:ext>
          </c:extLst>
        </c:ser>
        <c:ser>
          <c:idx val="3"/>
          <c:order val="8"/>
          <c:tx>
            <c:strRef>
              <c:f>LD!$J$2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LD!$J$3:$J$20</c:f>
              <c:numCache>
                <c:formatCode>0.0</c:formatCode>
                <c:ptCount val="18"/>
                <c:pt idx="0">
                  <c:v>282.3</c:v>
                </c:pt>
                <c:pt idx="1">
                  <c:v>286.39999999999981</c:v>
                </c:pt>
                <c:pt idx="2">
                  <c:v>282.77999999999997</c:v>
                </c:pt>
                <c:pt idx="3">
                  <c:v>281.23</c:v>
                </c:pt>
                <c:pt idx="4">
                  <c:v>280.62</c:v>
                </c:pt>
                <c:pt idx="5">
                  <c:v>280.39</c:v>
                </c:pt>
                <c:pt idx="6">
                  <c:v>281.20999999999998</c:v>
                </c:pt>
                <c:pt idx="7">
                  <c:v>280.79000000000002</c:v>
                </c:pt>
                <c:pt idx="8">
                  <c:v>281.18</c:v>
                </c:pt>
                <c:pt idx="9">
                  <c:v>281.83999999999997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CF4-4A42-9521-0D096FE89BA8}"/>
            </c:ext>
          </c:extLst>
        </c:ser>
        <c:ser>
          <c:idx val="14"/>
          <c:order val="9"/>
          <c:tx>
            <c:strRef>
              <c:f>LD!$K$2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LD!$K$3:$K$20</c:f>
              <c:numCache>
                <c:formatCode>0.0</c:formatCode>
                <c:ptCount val="18"/>
                <c:pt idx="1">
                  <c:v>285.44444444444446</c:v>
                </c:pt>
                <c:pt idx="2">
                  <c:v>283.89999999999998</c:v>
                </c:pt>
                <c:pt idx="3">
                  <c:v>282.10526315789474</c:v>
                </c:pt>
                <c:pt idx="4">
                  <c:v>285.29411764705884</c:v>
                </c:pt>
                <c:pt idx="5">
                  <c:v>283.88888888888891</c:v>
                </c:pt>
                <c:pt idx="6">
                  <c:v>281.45</c:v>
                </c:pt>
                <c:pt idx="7">
                  <c:v>281.33333333333331</c:v>
                </c:pt>
                <c:pt idx="8">
                  <c:v>279.84615384615387</c:v>
                </c:pt>
                <c:pt idx="9">
                  <c:v>281.53333333333336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CF4-4A42-9521-0D096FE89BA8}"/>
            </c:ext>
          </c:extLst>
        </c:ser>
        <c:ser>
          <c:idx val="9"/>
          <c:order val="10"/>
          <c:tx>
            <c:strRef>
              <c:f>LD!$L$2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LD!$L$3:$L$20</c:f>
              <c:numCache>
                <c:formatCode>0</c:formatCode>
                <c:ptCount val="18"/>
                <c:pt idx="0">
                  <c:v>283</c:v>
                </c:pt>
                <c:pt idx="1">
                  <c:v>283</c:v>
                </c:pt>
                <c:pt idx="2">
                  <c:v>283</c:v>
                </c:pt>
                <c:pt idx="3">
                  <c:v>283</c:v>
                </c:pt>
                <c:pt idx="4">
                  <c:v>283</c:v>
                </c:pt>
                <c:pt idx="5">
                  <c:v>283</c:v>
                </c:pt>
                <c:pt idx="6">
                  <c:v>283</c:v>
                </c:pt>
                <c:pt idx="7">
                  <c:v>283</c:v>
                </c:pt>
                <c:pt idx="8">
                  <c:v>283</c:v>
                </c:pt>
                <c:pt idx="9">
                  <c:v>283</c:v>
                </c:pt>
                <c:pt idx="10">
                  <c:v>283</c:v>
                </c:pt>
                <c:pt idx="11">
                  <c:v>283</c:v>
                </c:pt>
                <c:pt idx="12">
                  <c:v>283</c:v>
                </c:pt>
                <c:pt idx="13">
                  <c:v>283</c:v>
                </c:pt>
                <c:pt idx="14">
                  <c:v>283</c:v>
                </c:pt>
                <c:pt idx="15">
                  <c:v>283</c:v>
                </c:pt>
                <c:pt idx="16">
                  <c:v>283</c:v>
                </c:pt>
                <c:pt idx="17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CF4-4A42-9521-0D096FE89BA8}"/>
            </c:ext>
          </c:extLst>
        </c:ser>
        <c:ser>
          <c:idx val="10"/>
          <c:order val="11"/>
          <c:tx>
            <c:strRef>
              <c:f>LD!$M$2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LD!$M$3:$M$20</c:f>
              <c:numCache>
                <c:formatCode>0.0</c:formatCode>
                <c:ptCount val="18"/>
                <c:pt idx="0">
                  <c:v>281.60000000000002</c:v>
                </c:pt>
                <c:pt idx="1">
                  <c:v>282.76085947712414</c:v>
                </c:pt>
                <c:pt idx="2">
                  <c:v>282.15534856630825</c:v>
                </c:pt>
                <c:pt idx="3">
                  <c:v>281.25067449138646</c:v>
                </c:pt>
                <c:pt idx="4">
                  <c:v>281.60873962093177</c:v>
                </c:pt>
                <c:pt idx="5">
                  <c:v>281.78353882915172</c:v>
                </c:pt>
                <c:pt idx="6">
                  <c:v>281.66203816487132</c:v>
                </c:pt>
                <c:pt idx="7">
                  <c:v>281.42346132100437</c:v>
                </c:pt>
                <c:pt idx="8">
                  <c:v>281.20895651321001</c:v>
                </c:pt>
                <c:pt idx="9">
                  <c:v>281.67069432789435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CF4-4A42-9521-0D096FE89BA8}"/>
            </c:ext>
          </c:extLst>
        </c:ser>
        <c:ser>
          <c:idx val="11"/>
          <c:order val="12"/>
          <c:tx>
            <c:strRef>
              <c:f>LD!$N$2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LD!$N$3:$N$20</c:f>
              <c:numCache>
                <c:formatCode>0.0</c:formatCode>
                <c:ptCount val="18"/>
                <c:pt idx="0">
                  <c:v>1.4000000000000341</c:v>
                </c:pt>
                <c:pt idx="1">
                  <c:v>8.6339999999997872</c:v>
                </c:pt>
                <c:pt idx="2">
                  <c:v>11.276763440860123</c:v>
                </c:pt>
                <c:pt idx="3">
                  <c:v>11.199279069767442</c:v>
                </c:pt>
                <c:pt idx="4">
                  <c:v>11.102804878048801</c:v>
                </c:pt>
                <c:pt idx="5">
                  <c:v>9.8891290322579835</c:v>
                </c:pt>
                <c:pt idx="6">
                  <c:v>8.9536585365853512</c:v>
                </c:pt>
                <c:pt idx="7">
                  <c:v>7.1898695652174069</c:v>
                </c:pt>
                <c:pt idx="8">
                  <c:v>7.6000000000000227</c:v>
                </c:pt>
                <c:pt idx="9">
                  <c:v>7.5090000000000146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CF4-4A42-9521-0D096FE89BA8}"/>
            </c:ext>
          </c:extLst>
        </c:ser>
        <c:ser>
          <c:idx val="12"/>
          <c:order val="13"/>
          <c:tx>
            <c:strRef>
              <c:f>LD!$O$2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LD!$O$3:$O$20</c:f>
              <c:numCache>
                <c:formatCode>General</c:formatCode>
                <c:ptCount val="18"/>
                <c:pt idx="0">
                  <c:v>268</c:v>
                </c:pt>
                <c:pt idx="1">
                  <c:v>268</c:v>
                </c:pt>
                <c:pt idx="2">
                  <c:v>268</c:v>
                </c:pt>
                <c:pt idx="3">
                  <c:v>268</c:v>
                </c:pt>
                <c:pt idx="4">
                  <c:v>268</c:v>
                </c:pt>
                <c:pt idx="5">
                  <c:v>268</c:v>
                </c:pt>
                <c:pt idx="6">
                  <c:v>268</c:v>
                </c:pt>
                <c:pt idx="7">
                  <c:v>268</c:v>
                </c:pt>
                <c:pt idx="8">
                  <c:v>268</c:v>
                </c:pt>
                <c:pt idx="9">
                  <c:v>268</c:v>
                </c:pt>
                <c:pt idx="10">
                  <c:v>268</c:v>
                </c:pt>
                <c:pt idx="11">
                  <c:v>268</c:v>
                </c:pt>
                <c:pt idx="12">
                  <c:v>268</c:v>
                </c:pt>
                <c:pt idx="13">
                  <c:v>268</c:v>
                </c:pt>
                <c:pt idx="14">
                  <c:v>268</c:v>
                </c:pt>
                <c:pt idx="15">
                  <c:v>268</c:v>
                </c:pt>
                <c:pt idx="16">
                  <c:v>268</c:v>
                </c:pt>
                <c:pt idx="17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CF4-4A42-9521-0D096FE89BA8}"/>
            </c:ext>
          </c:extLst>
        </c:ser>
        <c:ser>
          <c:idx val="13"/>
          <c:order val="14"/>
          <c:tx>
            <c:strRef>
              <c:f>LD!$P$2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LD!$P$3:$P$20</c:f>
              <c:numCache>
                <c:formatCode>General</c:formatCode>
                <c:ptCount val="18"/>
                <c:pt idx="0">
                  <c:v>298</c:v>
                </c:pt>
                <c:pt idx="1">
                  <c:v>298</c:v>
                </c:pt>
                <c:pt idx="2">
                  <c:v>298</c:v>
                </c:pt>
                <c:pt idx="3">
                  <c:v>298</c:v>
                </c:pt>
                <c:pt idx="4">
                  <c:v>298</c:v>
                </c:pt>
                <c:pt idx="5">
                  <c:v>298</c:v>
                </c:pt>
                <c:pt idx="6">
                  <c:v>298</c:v>
                </c:pt>
                <c:pt idx="7">
                  <c:v>298</c:v>
                </c:pt>
                <c:pt idx="8">
                  <c:v>298</c:v>
                </c:pt>
                <c:pt idx="9">
                  <c:v>298</c:v>
                </c:pt>
                <c:pt idx="10">
                  <c:v>298</c:v>
                </c:pt>
                <c:pt idx="11">
                  <c:v>298</c:v>
                </c:pt>
                <c:pt idx="12">
                  <c:v>298</c:v>
                </c:pt>
                <c:pt idx="13">
                  <c:v>298</c:v>
                </c:pt>
                <c:pt idx="14">
                  <c:v>298</c:v>
                </c:pt>
                <c:pt idx="15">
                  <c:v>298</c:v>
                </c:pt>
                <c:pt idx="16">
                  <c:v>298</c:v>
                </c:pt>
                <c:pt idx="17">
                  <c:v>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CF4-4A42-9521-0D096FE89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717376"/>
        <c:axId val="127719296"/>
      </c:lineChart>
      <c:catAx>
        <c:axId val="127717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27719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7719296"/>
        <c:scaling>
          <c:orientation val="minMax"/>
          <c:max val="313"/>
          <c:min val="25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127717376"/>
        <c:crosses val="autoZero"/>
        <c:crossBetween val="between"/>
        <c:majorUnit val="1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6032064463259"/>
          <c:y val="0.11333379787703528"/>
          <c:w val="0.15879265091863504"/>
          <c:h val="0.8400027872622105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Meiryo UI" pitchFamily="50" charset="-128"/>
          <a:ea typeface="Meiryo UI" pitchFamily="50" charset="-128"/>
          <a:cs typeface="Meiryo UI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718063931739965E-2"/>
          <c:y val="8.5245901639344229E-2"/>
          <c:w val="0.69712838171632496"/>
          <c:h val="0.72786885245904198"/>
        </c:manualLayout>
      </c:layout>
      <c:lineChart>
        <c:grouping val="standard"/>
        <c:varyColors val="0"/>
        <c:ser>
          <c:idx val="0"/>
          <c:order val="0"/>
          <c:tx>
            <c:strRef>
              <c:f>CPK!$B$2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CPK!$B$3:$B$20</c:f>
              <c:numCache>
                <c:formatCode>0.0</c:formatCode>
                <c:ptCount val="18"/>
                <c:pt idx="1">
                  <c:v>304.35000000000002</c:v>
                </c:pt>
                <c:pt idx="2">
                  <c:v>303.5</c:v>
                </c:pt>
                <c:pt idx="3">
                  <c:v>306.42857142857144</c:v>
                </c:pt>
                <c:pt idx="4">
                  <c:v>304.39999999999998</c:v>
                </c:pt>
                <c:pt idx="5">
                  <c:v>303.95454545454544</c:v>
                </c:pt>
                <c:pt idx="6">
                  <c:v>304.14999999999998</c:v>
                </c:pt>
                <c:pt idx="7">
                  <c:v>304.125</c:v>
                </c:pt>
                <c:pt idx="8">
                  <c:v>304.35000000000002</c:v>
                </c:pt>
                <c:pt idx="9">
                  <c:v>305.27777777777777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89-47CA-9C66-99726436CD2A}"/>
            </c:ext>
          </c:extLst>
        </c:ser>
        <c:ser>
          <c:idx val="1"/>
          <c:order val="1"/>
          <c:tx>
            <c:strRef>
              <c:f>CPK!$C$2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CPK!$C$3:$C$20</c:f>
              <c:numCache>
                <c:formatCode>0.0</c:formatCode>
                <c:ptCount val="18"/>
                <c:pt idx="1">
                  <c:v>302.57407407407396</c:v>
                </c:pt>
                <c:pt idx="2">
                  <c:v>298.55698924731178</c:v>
                </c:pt>
                <c:pt idx="3">
                  <c:v>300.10537634408593</c:v>
                </c:pt>
                <c:pt idx="4">
                  <c:v>301.88571428571419</c:v>
                </c:pt>
                <c:pt idx="5">
                  <c:v>300.97604166666662</c:v>
                </c:pt>
                <c:pt idx="6">
                  <c:v>302.03170731707314</c:v>
                </c:pt>
                <c:pt idx="7">
                  <c:v>302.23269230769233</c:v>
                </c:pt>
                <c:pt idx="8">
                  <c:v>300.7158878504672</c:v>
                </c:pt>
                <c:pt idx="9">
                  <c:v>302.60632911392412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89-47CA-9C66-99726436CD2A}"/>
            </c:ext>
          </c:extLst>
        </c:ser>
        <c:ser>
          <c:idx val="2"/>
          <c:order val="2"/>
          <c:tx>
            <c:strRef>
              <c:f>CPK!$D$2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CPK!$D$3:$D$20</c:f>
              <c:numCache>
                <c:formatCode>0.0</c:formatCode>
                <c:ptCount val="18"/>
                <c:pt idx="1">
                  <c:v>307.11764705882354</c:v>
                </c:pt>
                <c:pt idx="2">
                  <c:v>307</c:v>
                </c:pt>
                <c:pt idx="3">
                  <c:v>301.89473684210526</c:v>
                </c:pt>
                <c:pt idx="4">
                  <c:v>301.8125</c:v>
                </c:pt>
                <c:pt idx="5">
                  <c:v>305.59090909090907</c:v>
                </c:pt>
                <c:pt idx="6">
                  <c:v>304.05263157894734</c:v>
                </c:pt>
                <c:pt idx="7">
                  <c:v>303.9375</c:v>
                </c:pt>
                <c:pt idx="8">
                  <c:v>303.47058823529414</c:v>
                </c:pt>
                <c:pt idx="9">
                  <c:v>302.5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89-47CA-9C66-99726436CD2A}"/>
            </c:ext>
          </c:extLst>
        </c:ser>
        <c:ser>
          <c:idx val="4"/>
          <c:order val="3"/>
          <c:tx>
            <c:strRef>
              <c:f>CPK!$E$2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CPK!$E$3:$E$20</c:f>
              <c:numCache>
                <c:formatCode>0.0</c:formatCode>
                <c:ptCount val="18"/>
                <c:pt idx="0">
                  <c:v>302.89999999999998</c:v>
                </c:pt>
                <c:pt idx="1">
                  <c:v>300.72199999999998</c:v>
                </c:pt>
                <c:pt idx="2">
                  <c:v>301.25</c:v>
                </c:pt>
                <c:pt idx="3">
                  <c:v>301.28500000000003</c:v>
                </c:pt>
                <c:pt idx="4">
                  <c:v>299.26100000000002</c:v>
                </c:pt>
                <c:pt idx="5">
                  <c:v>299.798</c:v>
                </c:pt>
                <c:pt idx="6">
                  <c:v>302.79700000000003</c:v>
                </c:pt>
                <c:pt idx="7">
                  <c:v>302.18299999999999</c:v>
                </c:pt>
                <c:pt idx="8">
                  <c:v>300.452</c:v>
                </c:pt>
                <c:pt idx="9">
                  <c:v>304.46699999999998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89-47CA-9C66-99726436CD2A}"/>
            </c:ext>
          </c:extLst>
        </c:ser>
        <c:ser>
          <c:idx val="5"/>
          <c:order val="4"/>
          <c:tx>
            <c:strRef>
              <c:f>CPK!$F$2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CPK!$F$3:$F$20</c:f>
              <c:numCache>
                <c:formatCode>0.0</c:formatCode>
                <c:ptCount val="18"/>
                <c:pt idx="1">
                  <c:v>304.83333333333331</c:v>
                </c:pt>
                <c:pt idx="2">
                  <c:v>302.6875</c:v>
                </c:pt>
                <c:pt idx="3">
                  <c:v>304.85000000000002</c:v>
                </c:pt>
                <c:pt idx="4">
                  <c:v>302.89999999999998</c:v>
                </c:pt>
                <c:pt idx="5">
                  <c:v>303.90909090909093</c:v>
                </c:pt>
                <c:pt idx="6">
                  <c:v>303.89999999999998</c:v>
                </c:pt>
                <c:pt idx="7">
                  <c:v>304.10526315789474</c:v>
                </c:pt>
                <c:pt idx="8">
                  <c:v>303.42105263157896</c:v>
                </c:pt>
                <c:pt idx="9">
                  <c:v>303.47058823529414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89-47CA-9C66-99726436CD2A}"/>
            </c:ext>
          </c:extLst>
        </c:ser>
        <c:ser>
          <c:idx val="6"/>
          <c:order val="5"/>
          <c:tx>
            <c:strRef>
              <c:f>CPK!$G$2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CPK!$G$3:$G$20</c:f>
              <c:numCache>
                <c:formatCode>0.0</c:formatCode>
                <c:ptCount val="18"/>
                <c:pt idx="1">
                  <c:v>309.7</c:v>
                </c:pt>
                <c:pt idx="2">
                  <c:v>303.85000000000002</c:v>
                </c:pt>
                <c:pt idx="3">
                  <c:v>302.37692307692311</c:v>
                </c:pt>
                <c:pt idx="4">
                  <c:v>303.51052631578949</c:v>
                </c:pt>
                <c:pt idx="5">
                  <c:v>304.37777777777779</c:v>
                </c:pt>
                <c:pt idx="6">
                  <c:v>306.00869565217397</c:v>
                </c:pt>
                <c:pt idx="7">
                  <c:v>306.43913043478273</c:v>
                </c:pt>
                <c:pt idx="8">
                  <c:v>305.80400000000003</c:v>
                </c:pt>
                <c:pt idx="9">
                  <c:v>305.75909090909096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89-47CA-9C66-99726436CD2A}"/>
            </c:ext>
          </c:extLst>
        </c:ser>
        <c:ser>
          <c:idx val="7"/>
          <c:order val="6"/>
          <c:tx>
            <c:strRef>
              <c:f>CPK!$H$2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CPK!$H$3:$H$20</c:f>
              <c:numCache>
                <c:formatCode>0.0</c:formatCode>
                <c:ptCount val="18"/>
                <c:pt idx="1">
                  <c:v>304</c:v>
                </c:pt>
                <c:pt idx="2">
                  <c:v>303.67700000000002</c:v>
                </c:pt>
                <c:pt idx="3">
                  <c:v>303.07900000000001</c:v>
                </c:pt>
                <c:pt idx="4">
                  <c:v>303.90300000000002</c:v>
                </c:pt>
                <c:pt idx="5">
                  <c:v>304.48899999999998</c:v>
                </c:pt>
                <c:pt idx="6">
                  <c:v>304.40699999999998</c:v>
                </c:pt>
                <c:pt idx="7">
                  <c:v>302.16500000000002</c:v>
                </c:pt>
                <c:pt idx="8">
                  <c:v>302.03800000000001</c:v>
                </c:pt>
                <c:pt idx="9">
                  <c:v>303.512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89-47CA-9C66-99726436CD2A}"/>
            </c:ext>
          </c:extLst>
        </c:ser>
        <c:ser>
          <c:idx val="8"/>
          <c:order val="7"/>
          <c:tx>
            <c:strRef>
              <c:f>CPK!$I$2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CPK!$I$3:$I$20</c:f>
              <c:numCache>
                <c:formatCode>0.0</c:formatCode>
                <c:ptCount val="18"/>
                <c:pt idx="1">
                  <c:v>299.45</c:v>
                </c:pt>
                <c:pt idx="2">
                  <c:v>301.77</c:v>
                </c:pt>
                <c:pt idx="3">
                  <c:v>301.54000000000002</c:v>
                </c:pt>
                <c:pt idx="4">
                  <c:v>302.70999999999998</c:v>
                </c:pt>
                <c:pt idx="5">
                  <c:v>302.97000000000003</c:v>
                </c:pt>
                <c:pt idx="6">
                  <c:v>303.51</c:v>
                </c:pt>
                <c:pt idx="7">
                  <c:v>304.43</c:v>
                </c:pt>
                <c:pt idx="8">
                  <c:v>305.3</c:v>
                </c:pt>
                <c:pt idx="9">
                  <c:v>305.04000000000002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889-47CA-9C66-99726436CD2A}"/>
            </c:ext>
          </c:extLst>
        </c:ser>
        <c:ser>
          <c:idx val="3"/>
          <c:order val="8"/>
          <c:tx>
            <c:strRef>
              <c:f>CPK!$J$2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CPK!$J$3:$J$20</c:f>
              <c:numCache>
                <c:formatCode>0.0</c:formatCode>
                <c:ptCount val="18"/>
                <c:pt idx="0">
                  <c:v>304.89999999999998</c:v>
                </c:pt>
                <c:pt idx="1">
                  <c:v>302.57407407407396</c:v>
                </c:pt>
                <c:pt idx="2">
                  <c:v>304.14</c:v>
                </c:pt>
                <c:pt idx="3">
                  <c:v>303.44</c:v>
                </c:pt>
                <c:pt idx="4">
                  <c:v>302.60000000000002</c:v>
                </c:pt>
                <c:pt idx="5">
                  <c:v>302.12</c:v>
                </c:pt>
                <c:pt idx="6">
                  <c:v>303.04000000000002</c:v>
                </c:pt>
                <c:pt idx="7">
                  <c:v>302.5</c:v>
                </c:pt>
                <c:pt idx="8">
                  <c:v>302.63</c:v>
                </c:pt>
                <c:pt idx="9">
                  <c:v>303.66000000000003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889-47CA-9C66-99726436CD2A}"/>
            </c:ext>
          </c:extLst>
        </c:ser>
        <c:ser>
          <c:idx val="14"/>
          <c:order val="9"/>
          <c:tx>
            <c:strRef>
              <c:f>CPK!$K$2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CPK!$K$3:$K$20</c:f>
              <c:numCache>
                <c:formatCode>0.0</c:formatCode>
                <c:ptCount val="18"/>
                <c:pt idx="1">
                  <c:v>306.44444444444446</c:v>
                </c:pt>
                <c:pt idx="2">
                  <c:v>303</c:v>
                </c:pt>
                <c:pt idx="3">
                  <c:v>304.07142857142856</c:v>
                </c:pt>
                <c:pt idx="4">
                  <c:v>305.58823529411762</c:v>
                </c:pt>
                <c:pt idx="5">
                  <c:v>307.53846153846155</c:v>
                </c:pt>
                <c:pt idx="6">
                  <c:v>311.75</c:v>
                </c:pt>
                <c:pt idx="7">
                  <c:v>312.13333333333333</c:v>
                </c:pt>
                <c:pt idx="8">
                  <c:v>312.35714285714283</c:v>
                </c:pt>
                <c:pt idx="9">
                  <c:v>313.8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89-47CA-9C66-99726436CD2A}"/>
            </c:ext>
          </c:extLst>
        </c:ser>
        <c:ser>
          <c:idx val="9"/>
          <c:order val="10"/>
          <c:tx>
            <c:strRef>
              <c:f>CPK!$L$2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CPK!$L$3:$L$20</c:f>
              <c:numCache>
                <c:formatCode>0</c:formatCode>
                <c:ptCount val="18"/>
                <c:pt idx="0">
                  <c:v>303</c:v>
                </c:pt>
                <c:pt idx="1">
                  <c:v>303</c:v>
                </c:pt>
                <c:pt idx="2">
                  <c:v>303</c:v>
                </c:pt>
                <c:pt idx="3">
                  <c:v>303</c:v>
                </c:pt>
                <c:pt idx="4">
                  <c:v>303</c:v>
                </c:pt>
                <c:pt idx="5">
                  <c:v>303</c:v>
                </c:pt>
                <c:pt idx="6">
                  <c:v>303</c:v>
                </c:pt>
                <c:pt idx="7">
                  <c:v>303</c:v>
                </c:pt>
                <c:pt idx="8">
                  <c:v>303</c:v>
                </c:pt>
                <c:pt idx="9">
                  <c:v>303</c:v>
                </c:pt>
                <c:pt idx="10">
                  <c:v>303</c:v>
                </c:pt>
                <c:pt idx="11">
                  <c:v>303</c:v>
                </c:pt>
                <c:pt idx="12">
                  <c:v>303</c:v>
                </c:pt>
                <c:pt idx="13">
                  <c:v>303</c:v>
                </c:pt>
                <c:pt idx="14">
                  <c:v>303</c:v>
                </c:pt>
                <c:pt idx="15">
                  <c:v>303</c:v>
                </c:pt>
                <c:pt idx="16">
                  <c:v>303</c:v>
                </c:pt>
                <c:pt idx="17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889-47CA-9C66-99726436CD2A}"/>
            </c:ext>
          </c:extLst>
        </c:ser>
        <c:ser>
          <c:idx val="10"/>
          <c:order val="11"/>
          <c:tx>
            <c:strRef>
              <c:f>CPK!$M$2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CPK!$M$3:$M$20</c:f>
              <c:numCache>
                <c:formatCode>0.0</c:formatCode>
                <c:ptCount val="18"/>
                <c:pt idx="0">
                  <c:v>303.89999999999998</c:v>
                </c:pt>
                <c:pt idx="1">
                  <c:v>304.1765572984749</c:v>
                </c:pt>
                <c:pt idx="2">
                  <c:v>302.94314892473119</c:v>
                </c:pt>
                <c:pt idx="3">
                  <c:v>302.90710362631143</c:v>
                </c:pt>
                <c:pt idx="4">
                  <c:v>302.85709758956216</c:v>
                </c:pt>
                <c:pt idx="5">
                  <c:v>303.57238264374513</c:v>
                </c:pt>
                <c:pt idx="6">
                  <c:v>304.56470345481949</c:v>
                </c:pt>
                <c:pt idx="7">
                  <c:v>304.4250919233703</c:v>
                </c:pt>
                <c:pt idx="8">
                  <c:v>304.05386715744828</c:v>
                </c:pt>
                <c:pt idx="9">
                  <c:v>305.00927860360872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889-47CA-9C66-99726436CD2A}"/>
            </c:ext>
          </c:extLst>
        </c:ser>
        <c:ser>
          <c:idx val="11"/>
          <c:order val="12"/>
          <c:tx>
            <c:strRef>
              <c:f>CPK!$N$2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CPK!$N$3:$N$20</c:f>
              <c:numCache>
                <c:formatCode>0.0</c:formatCode>
                <c:ptCount val="18"/>
                <c:pt idx="0">
                  <c:v>2</c:v>
                </c:pt>
                <c:pt idx="1">
                  <c:v>10.25</c:v>
                </c:pt>
                <c:pt idx="2">
                  <c:v>8.4430107526882239</c:v>
                </c:pt>
                <c:pt idx="3">
                  <c:v>6.3231950844855191</c:v>
                </c:pt>
                <c:pt idx="4">
                  <c:v>6.3272352941175996</c:v>
                </c:pt>
                <c:pt idx="5">
                  <c:v>7.7404615384615454</c:v>
                </c:pt>
                <c:pt idx="6">
                  <c:v>9.7182926829268581</c:v>
                </c:pt>
                <c:pt idx="7">
                  <c:v>9.9683333333333053</c:v>
                </c:pt>
                <c:pt idx="8">
                  <c:v>11.905142857142835</c:v>
                </c:pt>
                <c:pt idx="9">
                  <c:v>11.300000000000011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889-47CA-9C66-99726436CD2A}"/>
            </c:ext>
          </c:extLst>
        </c:ser>
        <c:ser>
          <c:idx val="12"/>
          <c:order val="13"/>
          <c:tx>
            <c:strRef>
              <c:f>CPK!$O$2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CPK!$O$3:$O$20</c:f>
              <c:numCache>
                <c:formatCode>General</c:formatCode>
                <c:ptCount val="18"/>
                <c:pt idx="0">
                  <c:v>287</c:v>
                </c:pt>
                <c:pt idx="1">
                  <c:v>287</c:v>
                </c:pt>
                <c:pt idx="2">
                  <c:v>287</c:v>
                </c:pt>
                <c:pt idx="3">
                  <c:v>287</c:v>
                </c:pt>
                <c:pt idx="4">
                  <c:v>287</c:v>
                </c:pt>
                <c:pt idx="5">
                  <c:v>287</c:v>
                </c:pt>
                <c:pt idx="6">
                  <c:v>287</c:v>
                </c:pt>
                <c:pt idx="7">
                  <c:v>287</c:v>
                </c:pt>
                <c:pt idx="8">
                  <c:v>287</c:v>
                </c:pt>
                <c:pt idx="9">
                  <c:v>287</c:v>
                </c:pt>
                <c:pt idx="10">
                  <c:v>287</c:v>
                </c:pt>
                <c:pt idx="11">
                  <c:v>287</c:v>
                </c:pt>
                <c:pt idx="12">
                  <c:v>287</c:v>
                </c:pt>
                <c:pt idx="13">
                  <c:v>287</c:v>
                </c:pt>
                <c:pt idx="14">
                  <c:v>287</c:v>
                </c:pt>
                <c:pt idx="15">
                  <c:v>287</c:v>
                </c:pt>
                <c:pt idx="16">
                  <c:v>287</c:v>
                </c:pt>
                <c:pt idx="17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889-47CA-9C66-99726436CD2A}"/>
            </c:ext>
          </c:extLst>
        </c:ser>
        <c:ser>
          <c:idx val="13"/>
          <c:order val="14"/>
          <c:tx>
            <c:strRef>
              <c:f>CPK!$P$2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CPK!$P$3:$P$20</c:f>
              <c:numCache>
                <c:formatCode>General</c:formatCode>
                <c:ptCount val="18"/>
                <c:pt idx="0">
                  <c:v>319</c:v>
                </c:pt>
                <c:pt idx="1">
                  <c:v>319</c:v>
                </c:pt>
                <c:pt idx="2">
                  <c:v>319</c:v>
                </c:pt>
                <c:pt idx="3">
                  <c:v>319</c:v>
                </c:pt>
                <c:pt idx="4">
                  <c:v>319</c:v>
                </c:pt>
                <c:pt idx="5">
                  <c:v>319</c:v>
                </c:pt>
                <c:pt idx="6">
                  <c:v>319</c:v>
                </c:pt>
                <c:pt idx="7">
                  <c:v>319</c:v>
                </c:pt>
                <c:pt idx="8">
                  <c:v>319</c:v>
                </c:pt>
                <c:pt idx="9">
                  <c:v>319</c:v>
                </c:pt>
                <c:pt idx="10">
                  <c:v>319</c:v>
                </c:pt>
                <c:pt idx="11">
                  <c:v>319</c:v>
                </c:pt>
                <c:pt idx="12">
                  <c:v>319</c:v>
                </c:pt>
                <c:pt idx="13">
                  <c:v>319</c:v>
                </c:pt>
                <c:pt idx="14">
                  <c:v>319</c:v>
                </c:pt>
                <c:pt idx="15">
                  <c:v>319</c:v>
                </c:pt>
                <c:pt idx="16">
                  <c:v>319</c:v>
                </c:pt>
                <c:pt idx="17">
                  <c:v>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889-47CA-9C66-99726436C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63712"/>
        <c:axId val="127365888"/>
      </c:lineChart>
      <c:catAx>
        <c:axId val="127363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27365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7365888"/>
        <c:scaling>
          <c:orientation val="minMax"/>
          <c:max val="335"/>
          <c:min val="27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27363712"/>
        <c:crosses val="autoZero"/>
        <c:crossBetween val="between"/>
        <c:majorUnit val="16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853837890516856"/>
          <c:y val="0.1377049033643522"/>
          <c:w val="0.16057454843460967"/>
          <c:h val="0.832786924361727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83196317000993E-2"/>
          <c:y val="8.46740050804448E-2"/>
          <c:w val="0.70371588293324561"/>
          <c:h val="0.73497036409822181"/>
        </c:manualLayout>
      </c:layout>
      <c:lineChart>
        <c:grouping val="standard"/>
        <c:varyColors val="0"/>
        <c:ser>
          <c:idx val="0"/>
          <c:order val="0"/>
          <c:tx>
            <c:strRef>
              <c:f>AMY!$B$2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AMY!$B$3:$B$20</c:f>
              <c:numCache>
                <c:formatCode>0.0</c:formatCode>
                <c:ptCount val="18"/>
                <c:pt idx="1">
                  <c:v>214.55</c:v>
                </c:pt>
                <c:pt idx="2">
                  <c:v>214.8</c:v>
                </c:pt>
                <c:pt idx="3">
                  <c:v>214.85714285714286</c:v>
                </c:pt>
                <c:pt idx="4">
                  <c:v>214.3</c:v>
                </c:pt>
                <c:pt idx="5">
                  <c:v>213.86363636363637</c:v>
                </c:pt>
                <c:pt idx="6">
                  <c:v>214</c:v>
                </c:pt>
                <c:pt idx="7">
                  <c:v>214.625</c:v>
                </c:pt>
                <c:pt idx="8">
                  <c:v>214.75</c:v>
                </c:pt>
                <c:pt idx="9">
                  <c:v>214.44444444444446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4B-40FE-AE56-BB92F1370A69}"/>
            </c:ext>
          </c:extLst>
        </c:ser>
        <c:ser>
          <c:idx val="1"/>
          <c:order val="1"/>
          <c:tx>
            <c:strRef>
              <c:f>AMY!$C$2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AMY!$C$3:$C$20</c:f>
              <c:numCache>
                <c:formatCode>0.0</c:formatCode>
                <c:ptCount val="18"/>
                <c:pt idx="1">
                  <c:v>211.96666666666673</c:v>
                </c:pt>
                <c:pt idx="2">
                  <c:v>212.44831460674163</c:v>
                </c:pt>
                <c:pt idx="3">
                  <c:v>212.49651162790704</c:v>
                </c:pt>
                <c:pt idx="4">
                  <c:v>212.39250000000001</c:v>
                </c:pt>
                <c:pt idx="5">
                  <c:v>211.38247422680413</c:v>
                </c:pt>
                <c:pt idx="6">
                  <c:v>209.3117647058823</c:v>
                </c:pt>
                <c:pt idx="7">
                  <c:v>211.25900000000001</c:v>
                </c:pt>
                <c:pt idx="8">
                  <c:v>211.56000000000003</c:v>
                </c:pt>
                <c:pt idx="9">
                  <c:v>212.83902439024391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4B-40FE-AE56-BB92F1370A69}"/>
            </c:ext>
          </c:extLst>
        </c:ser>
        <c:ser>
          <c:idx val="2"/>
          <c:order val="2"/>
          <c:tx>
            <c:strRef>
              <c:f>AMY!$D$2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AMY!$D$3:$D$20</c:f>
              <c:numCache>
                <c:formatCode>0.0</c:formatCode>
                <c:ptCount val="18"/>
                <c:pt idx="1">
                  <c:v>210.06666666666666</c:v>
                </c:pt>
                <c:pt idx="2">
                  <c:v>208.89473684210526</c:v>
                </c:pt>
                <c:pt idx="3">
                  <c:v>209.33333333333334</c:v>
                </c:pt>
                <c:pt idx="4">
                  <c:v>211.64285714285714</c:v>
                </c:pt>
                <c:pt idx="5">
                  <c:v>212.04761904761904</c:v>
                </c:pt>
                <c:pt idx="6">
                  <c:v>211.78947368421052</c:v>
                </c:pt>
                <c:pt idx="7">
                  <c:v>212.70588235294119</c:v>
                </c:pt>
                <c:pt idx="8">
                  <c:v>211.33333333333334</c:v>
                </c:pt>
                <c:pt idx="9">
                  <c:v>211.875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4B-40FE-AE56-BB92F1370A69}"/>
            </c:ext>
          </c:extLst>
        </c:ser>
        <c:ser>
          <c:idx val="4"/>
          <c:order val="3"/>
          <c:tx>
            <c:strRef>
              <c:f>AMY!$E$2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AMY!$E$3:$E$20</c:f>
              <c:numCache>
                <c:formatCode>0.0</c:formatCode>
                <c:ptCount val="18"/>
                <c:pt idx="0">
                  <c:v>215.6</c:v>
                </c:pt>
                <c:pt idx="1">
                  <c:v>213.88300000000001</c:v>
                </c:pt>
                <c:pt idx="2">
                  <c:v>213.065</c:v>
                </c:pt>
                <c:pt idx="3">
                  <c:v>212.40299999999999</c:v>
                </c:pt>
                <c:pt idx="4">
                  <c:v>214.69399999999999</c:v>
                </c:pt>
                <c:pt idx="5">
                  <c:v>215.96799999999999</c:v>
                </c:pt>
                <c:pt idx="6">
                  <c:v>215.66399999999999</c:v>
                </c:pt>
                <c:pt idx="7">
                  <c:v>216.12899999999999</c:v>
                </c:pt>
                <c:pt idx="8">
                  <c:v>213.64500000000001</c:v>
                </c:pt>
                <c:pt idx="9">
                  <c:v>214.07400000000001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4B-40FE-AE56-BB92F1370A69}"/>
            </c:ext>
          </c:extLst>
        </c:ser>
        <c:ser>
          <c:idx val="5"/>
          <c:order val="4"/>
          <c:tx>
            <c:strRef>
              <c:f>AMY!$F$2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6633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AMY!$F$3:$F$20</c:f>
              <c:numCache>
                <c:formatCode>0.0</c:formatCode>
                <c:ptCount val="18"/>
                <c:pt idx="1">
                  <c:v>214</c:v>
                </c:pt>
                <c:pt idx="2">
                  <c:v>213.5625</c:v>
                </c:pt>
                <c:pt idx="3">
                  <c:v>214.1</c:v>
                </c:pt>
                <c:pt idx="4">
                  <c:v>213.7</c:v>
                </c:pt>
                <c:pt idx="5">
                  <c:v>214.31818181818181</c:v>
                </c:pt>
                <c:pt idx="6">
                  <c:v>214.7</c:v>
                </c:pt>
                <c:pt idx="7">
                  <c:v>213.78947368421052</c:v>
                </c:pt>
                <c:pt idx="8">
                  <c:v>214</c:v>
                </c:pt>
                <c:pt idx="9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A4B-40FE-AE56-BB92F1370A69}"/>
            </c:ext>
          </c:extLst>
        </c:ser>
        <c:ser>
          <c:idx val="6"/>
          <c:order val="5"/>
          <c:tx>
            <c:strRef>
              <c:f>AMY!$G$2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AMY!$G$3:$G$20</c:f>
              <c:numCache>
                <c:formatCode>0.0</c:formatCode>
                <c:ptCount val="18"/>
                <c:pt idx="1">
                  <c:v>213.3</c:v>
                </c:pt>
                <c:pt idx="2">
                  <c:v>210.9</c:v>
                </c:pt>
                <c:pt idx="3">
                  <c:v>211.85384615384618</c:v>
                </c:pt>
                <c:pt idx="4">
                  <c:v>211.68947368421055</c:v>
                </c:pt>
                <c:pt idx="5">
                  <c:v>213.29629629629628</c:v>
                </c:pt>
                <c:pt idx="6">
                  <c:v>214.49130434782609</c:v>
                </c:pt>
                <c:pt idx="7">
                  <c:v>215.87826086956525</c:v>
                </c:pt>
                <c:pt idx="8">
                  <c:v>214.98400000000004</c:v>
                </c:pt>
                <c:pt idx="9">
                  <c:v>214.59545454545457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A4B-40FE-AE56-BB92F1370A69}"/>
            </c:ext>
          </c:extLst>
        </c:ser>
        <c:ser>
          <c:idx val="7"/>
          <c:order val="6"/>
          <c:tx>
            <c:strRef>
              <c:f>AMY!$H$2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AMY!$H$3:$H$20</c:f>
              <c:numCache>
                <c:formatCode>0.0</c:formatCode>
                <c:ptCount val="18"/>
                <c:pt idx="1">
                  <c:v>216.13900000000001</c:v>
                </c:pt>
                <c:pt idx="2">
                  <c:v>215.01300000000001</c:v>
                </c:pt>
                <c:pt idx="3">
                  <c:v>214.23599999999999</c:v>
                </c:pt>
                <c:pt idx="4">
                  <c:v>214.73</c:v>
                </c:pt>
                <c:pt idx="5">
                  <c:v>217.845</c:v>
                </c:pt>
                <c:pt idx="6">
                  <c:v>218.178</c:v>
                </c:pt>
                <c:pt idx="7">
                  <c:v>218.92699999999999</c:v>
                </c:pt>
                <c:pt idx="8">
                  <c:v>219.24600000000001</c:v>
                </c:pt>
                <c:pt idx="9">
                  <c:v>217.28800000000001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A4B-40FE-AE56-BB92F1370A69}"/>
            </c:ext>
          </c:extLst>
        </c:ser>
        <c:ser>
          <c:idx val="8"/>
          <c:order val="7"/>
          <c:tx>
            <c:strRef>
              <c:f>AMY!$I$2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AMY!$I$3:$I$20</c:f>
              <c:numCache>
                <c:formatCode>0.0</c:formatCode>
                <c:ptCount val="18"/>
                <c:pt idx="1">
                  <c:v>215.03</c:v>
                </c:pt>
                <c:pt idx="2">
                  <c:v>214.04</c:v>
                </c:pt>
                <c:pt idx="3">
                  <c:v>213.44</c:v>
                </c:pt>
                <c:pt idx="4">
                  <c:v>214.8</c:v>
                </c:pt>
                <c:pt idx="5">
                  <c:v>214.64</c:v>
                </c:pt>
                <c:pt idx="6">
                  <c:v>213.96</c:v>
                </c:pt>
                <c:pt idx="7">
                  <c:v>214.45</c:v>
                </c:pt>
                <c:pt idx="8">
                  <c:v>213.32</c:v>
                </c:pt>
                <c:pt idx="9">
                  <c:v>214.04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A4B-40FE-AE56-BB92F1370A69}"/>
            </c:ext>
          </c:extLst>
        </c:ser>
        <c:ser>
          <c:idx val="3"/>
          <c:order val="8"/>
          <c:tx>
            <c:strRef>
              <c:f>AMY!$J$2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AMY!$J$3:$J$20</c:f>
              <c:numCache>
                <c:formatCode>0.0</c:formatCode>
                <c:ptCount val="18"/>
                <c:pt idx="0">
                  <c:v>213.8</c:v>
                </c:pt>
                <c:pt idx="1">
                  <c:v>211.96666666666673</c:v>
                </c:pt>
                <c:pt idx="2">
                  <c:v>211.67</c:v>
                </c:pt>
                <c:pt idx="3">
                  <c:v>210.63</c:v>
                </c:pt>
                <c:pt idx="4">
                  <c:v>209.58</c:v>
                </c:pt>
                <c:pt idx="5">
                  <c:v>211.25</c:v>
                </c:pt>
                <c:pt idx="6">
                  <c:v>213.92</c:v>
                </c:pt>
                <c:pt idx="7">
                  <c:v>214.6</c:v>
                </c:pt>
                <c:pt idx="8">
                  <c:v>215</c:v>
                </c:pt>
                <c:pt idx="9">
                  <c:v>213.93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A4B-40FE-AE56-BB92F1370A69}"/>
            </c:ext>
          </c:extLst>
        </c:ser>
        <c:ser>
          <c:idx val="14"/>
          <c:order val="9"/>
          <c:tx>
            <c:strRef>
              <c:f>AMY!$K$2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AMY!$K$3:$K$20</c:f>
              <c:numCache>
                <c:formatCode>0.0</c:formatCode>
                <c:ptCount val="18"/>
                <c:pt idx="1">
                  <c:v>214.66666666666666</c:v>
                </c:pt>
                <c:pt idx="2">
                  <c:v>212.15789473684211</c:v>
                </c:pt>
                <c:pt idx="3">
                  <c:v>212</c:v>
                </c:pt>
                <c:pt idx="4">
                  <c:v>211.75</c:v>
                </c:pt>
                <c:pt idx="5">
                  <c:v>215.55555555555554</c:v>
                </c:pt>
                <c:pt idx="6">
                  <c:v>217.55</c:v>
                </c:pt>
                <c:pt idx="7">
                  <c:v>216.94736842105263</c:v>
                </c:pt>
                <c:pt idx="8">
                  <c:v>218.42857142857142</c:v>
                </c:pt>
                <c:pt idx="9">
                  <c:v>217.6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A4B-40FE-AE56-BB92F1370A69}"/>
            </c:ext>
          </c:extLst>
        </c:ser>
        <c:ser>
          <c:idx val="9"/>
          <c:order val="10"/>
          <c:tx>
            <c:strRef>
              <c:f>AMY!$L$2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AMY!$L$3:$L$20</c:f>
              <c:numCache>
                <c:formatCode>General</c:formatCode>
                <c:ptCount val="18"/>
                <c:pt idx="0">
                  <c:v>214</c:v>
                </c:pt>
                <c:pt idx="1">
                  <c:v>214</c:v>
                </c:pt>
                <c:pt idx="2">
                  <c:v>214</c:v>
                </c:pt>
                <c:pt idx="3">
                  <c:v>214</c:v>
                </c:pt>
                <c:pt idx="4">
                  <c:v>214</c:v>
                </c:pt>
                <c:pt idx="5">
                  <c:v>214</c:v>
                </c:pt>
                <c:pt idx="6">
                  <c:v>214</c:v>
                </c:pt>
                <c:pt idx="7">
                  <c:v>214</c:v>
                </c:pt>
                <c:pt idx="8">
                  <c:v>214</c:v>
                </c:pt>
                <c:pt idx="9">
                  <c:v>214</c:v>
                </c:pt>
                <c:pt idx="10">
                  <c:v>214</c:v>
                </c:pt>
                <c:pt idx="11">
                  <c:v>214</c:v>
                </c:pt>
                <c:pt idx="12">
                  <c:v>214</c:v>
                </c:pt>
                <c:pt idx="13">
                  <c:v>214</c:v>
                </c:pt>
                <c:pt idx="14">
                  <c:v>214</c:v>
                </c:pt>
                <c:pt idx="15">
                  <c:v>214</c:v>
                </c:pt>
                <c:pt idx="16">
                  <c:v>214</c:v>
                </c:pt>
                <c:pt idx="17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A4B-40FE-AE56-BB92F1370A69}"/>
            </c:ext>
          </c:extLst>
        </c:ser>
        <c:ser>
          <c:idx val="10"/>
          <c:order val="11"/>
          <c:tx>
            <c:strRef>
              <c:f>AMY!$M$2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AMY!$M$3:$M$20</c:f>
              <c:numCache>
                <c:formatCode>0.0</c:formatCode>
                <c:ptCount val="18"/>
                <c:pt idx="0">
                  <c:v>214.7</c:v>
                </c:pt>
                <c:pt idx="1">
                  <c:v>213.55686666666671</c:v>
                </c:pt>
                <c:pt idx="2">
                  <c:v>212.65514461856893</c:v>
                </c:pt>
                <c:pt idx="3">
                  <c:v>212.53498339722296</c:v>
                </c:pt>
                <c:pt idx="4">
                  <c:v>212.92788308270673</c:v>
                </c:pt>
                <c:pt idx="5">
                  <c:v>214.01667633080933</c:v>
                </c:pt>
                <c:pt idx="6">
                  <c:v>214.35645427379191</c:v>
                </c:pt>
                <c:pt idx="7">
                  <c:v>214.93109853277696</c:v>
                </c:pt>
                <c:pt idx="8">
                  <c:v>214.62669047619048</c:v>
                </c:pt>
                <c:pt idx="9">
                  <c:v>214.36859233801434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A4B-40FE-AE56-BB92F1370A69}"/>
            </c:ext>
          </c:extLst>
        </c:ser>
        <c:ser>
          <c:idx val="11"/>
          <c:order val="12"/>
          <c:tx>
            <c:strRef>
              <c:f>AMY!$N$2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AMY!$N$3:$N$20</c:f>
              <c:numCache>
                <c:formatCode>0.0</c:formatCode>
                <c:ptCount val="18"/>
                <c:pt idx="0">
                  <c:v>1.7999999999999829</c:v>
                </c:pt>
                <c:pt idx="1">
                  <c:v>6.0723333333333471</c:v>
                </c:pt>
                <c:pt idx="2">
                  <c:v>6.1182631578947451</c:v>
                </c:pt>
                <c:pt idx="3">
                  <c:v>5.5238095238095184</c:v>
                </c:pt>
                <c:pt idx="4">
                  <c:v>5.2199999999999989</c:v>
                </c:pt>
                <c:pt idx="5">
                  <c:v>6.5949999999999989</c:v>
                </c:pt>
                <c:pt idx="6">
                  <c:v>8.8662352941177005</c:v>
                </c:pt>
                <c:pt idx="7">
                  <c:v>7.6679999999999779</c:v>
                </c:pt>
                <c:pt idx="8">
                  <c:v>7.9126666666666665</c:v>
                </c:pt>
                <c:pt idx="9">
                  <c:v>5.7249999999999943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A4B-40FE-AE56-BB92F1370A69}"/>
            </c:ext>
          </c:extLst>
        </c:ser>
        <c:ser>
          <c:idx val="12"/>
          <c:order val="13"/>
          <c:tx>
            <c:strRef>
              <c:f>AMY!$O$2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AMY!$O$3:$O$20</c:f>
              <c:numCache>
                <c:formatCode>General</c:formatCode>
                <c:ptCount val="18"/>
                <c:pt idx="0">
                  <c:v>203</c:v>
                </c:pt>
                <c:pt idx="1">
                  <c:v>203</c:v>
                </c:pt>
                <c:pt idx="2">
                  <c:v>203</c:v>
                </c:pt>
                <c:pt idx="3">
                  <c:v>203</c:v>
                </c:pt>
                <c:pt idx="4">
                  <c:v>203</c:v>
                </c:pt>
                <c:pt idx="5">
                  <c:v>203</c:v>
                </c:pt>
                <c:pt idx="6">
                  <c:v>203</c:v>
                </c:pt>
                <c:pt idx="7">
                  <c:v>203</c:v>
                </c:pt>
                <c:pt idx="8">
                  <c:v>203</c:v>
                </c:pt>
                <c:pt idx="9">
                  <c:v>203</c:v>
                </c:pt>
                <c:pt idx="10">
                  <c:v>203</c:v>
                </c:pt>
                <c:pt idx="11">
                  <c:v>203</c:v>
                </c:pt>
                <c:pt idx="12">
                  <c:v>203</c:v>
                </c:pt>
                <c:pt idx="13">
                  <c:v>203</c:v>
                </c:pt>
                <c:pt idx="14">
                  <c:v>203</c:v>
                </c:pt>
                <c:pt idx="15">
                  <c:v>203</c:v>
                </c:pt>
                <c:pt idx="16">
                  <c:v>203</c:v>
                </c:pt>
                <c:pt idx="17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A4B-40FE-AE56-BB92F1370A69}"/>
            </c:ext>
          </c:extLst>
        </c:ser>
        <c:ser>
          <c:idx val="13"/>
          <c:order val="14"/>
          <c:tx>
            <c:strRef>
              <c:f>AMY!$P$2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AMY!$P$3:$P$20</c:f>
              <c:numCache>
                <c:formatCode>General</c:formatCode>
                <c:ptCount val="18"/>
                <c:pt idx="0">
                  <c:v>225</c:v>
                </c:pt>
                <c:pt idx="1">
                  <c:v>225</c:v>
                </c:pt>
                <c:pt idx="2">
                  <c:v>225</c:v>
                </c:pt>
                <c:pt idx="3">
                  <c:v>225</c:v>
                </c:pt>
                <c:pt idx="4">
                  <c:v>225</c:v>
                </c:pt>
                <c:pt idx="5">
                  <c:v>225</c:v>
                </c:pt>
                <c:pt idx="6">
                  <c:v>225</c:v>
                </c:pt>
                <c:pt idx="7">
                  <c:v>225</c:v>
                </c:pt>
                <c:pt idx="8">
                  <c:v>225</c:v>
                </c:pt>
                <c:pt idx="9">
                  <c:v>225</c:v>
                </c:pt>
                <c:pt idx="10">
                  <c:v>225</c:v>
                </c:pt>
                <c:pt idx="11">
                  <c:v>225</c:v>
                </c:pt>
                <c:pt idx="12">
                  <c:v>225</c:v>
                </c:pt>
                <c:pt idx="13">
                  <c:v>225</c:v>
                </c:pt>
                <c:pt idx="14">
                  <c:v>225</c:v>
                </c:pt>
                <c:pt idx="15">
                  <c:v>225</c:v>
                </c:pt>
                <c:pt idx="16">
                  <c:v>225</c:v>
                </c:pt>
                <c:pt idx="17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A4B-40FE-AE56-BB92F1370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04096"/>
        <c:axId val="126406016"/>
      </c:lineChart>
      <c:catAx>
        <c:axId val="126404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6406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406016"/>
        <c:scaling>
          <c:orientation val="minMax"/>
          <c:max val="236"/>
          <c:min val="19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6404096"/>
        <c:crosses val="autoZero"/>
        <c:crossBetween val="between"/>
        <c:majorUnit val="1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34554978259566"/>
          <c:y val="0.11533876579381064"/>
          <c:w val="0.16162939179528171"/>
          <c:h val="0.868865287187938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83196317000993E-2"/>
          <c:y val="8.4674005080444856E-2"/>
          <c:w val="0.70371588293324561"/>
          <c:h val="0.73497036409822181"/>
        </c:manualLayout>
      </c:layout>
      <c:lineChart>
        <c:grouping val="standard"/>
        <c:varyColors val="0"/>
        <c:ser>
          <c:idx val="0"/>
          <c:order val="0"/>
          <c:tx>
            <c:strRef>
              <c:f>CHE!$B$2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CHE!$B$3:$B$20</c:f>
              <c:numCache>
                <c:formatCode>0.0</c:formatCode>
                <c:ptCount val="18"/>
                <c:pt idx="1">
                  <c:v>328.6</c:v>
                </c:pt>
                <c:pt idx="2">
                  <c:v>328.7</c:v>
                </c:pt>
                <c:pt idx="3">
                  <c:v>330.61904761904759</c:v>
                </c:pt>
                <c:pt idx="4">
                  <c:v>331.35</c:v>
                </c:pt>
                <c:pt idx="5">
                  <c:v>330.09090909090907</c:v>
                </c:pt>
                <c:pt idx="6">
                  <c:v>329.75</c:v>
                </c:pt>
                <c:pt idx="7">
                  <c:v>328.3125</c:v>
                </c:pt>
                <c:pt idx="8">
                  <c:v>327.55</c:v>
                </c:pt>
                <c:pt idx="9">
                  <c:v>329.61111111111109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16-4CF9-A317-2BB92AAF23C5}"/>
            </c:ext>
          </c:extLst>
        </c:ser>
        <c:ser>
          <c:idx val="1"/>
          <c:order val="1"/>
          <c:tx>
            <c:strRef>
              <c:f>CHE!$C$2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CHE!$C$3:$C$20</c:f>
              <c:numCache>
                <c:formatCode>0.0</c:formatCode>
                <c:ptCount val="18"/>
                <c:pt idx="1">
                  <c:v>329.16493506493521</c:v>
                </c:pt>
                <c:pt idx="2">
                  <c:v>330.50561797752806</c:v>
                </c:pt>
                <c:pt idx="3">
                  <c:v>329.83563218390805</c:v>
                </c:pt>
                <c:pt idx="4">
                  <c:v>331.04320987654319</c:v>
                </c:pt>
                <c:pt idx="5">
                  <c:v>329.68152173913046</c:v>
                </c:pt>
                <c:pt idx="6">
                  <c:v>328.66117647058826</c:v>
                </c:pt>
                <c:pt idx="7">
                  <c:v>329.09514563106796</c:v>
                </c:pt>
                <c:pt idx="8">
                  <c:v>330.26796116504846</c:v>
                </c:pt>
                <c:pt idx="9">
                  <c:v>330.6732558139534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16-4CF9-A317-2BB92AAF23C5}"/>
            </c:ext>
          </c:extLst>
        </c:ser>
        <c:ser>
          <c:idx val="2"/>
          <c:order val="2"/>
          <c:tx>
            <c:strRef>
              <c:f>CHE!$D$2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CHE!$D$3:$D$20</c:f>
              <c:numCache>
                <c:formatCode>0.0</c:formatCode>
                <c:ptCount val="18"/>
                <c:pt idx="1">
                  <c:v>324</c:v>
                </c:pt>
                <c:pt idx="2">
                  <c:v>329.3125</c:v>
                </c:pt>
                <c:pt idx="3">
                  <c:v>326.63157894736844</c:v>
                </c:pt>
                <c:pt idx="4">
                  <c:v>326.46666666666664</c:v>
                </c:pt>
                <c:pt idx="5">
                  <c:v>328.95238095238096</c:v>
                </c:pt>
                <c:pt idx="6">
                  <c:v>327.5</c:v>
                </c:pt>
                <c:pt idx="7">
                  <c:v>326.58823529411762</c:v>
                </c:pt>
                <c:pt idx="8">
                  <c:v>322.35714285714283</c:v>
                </c:pt>
                <c:pt idx="9">
                  <c:v>328.23076923076923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16-4CF9-A317-2BB92AAF23C5}"/>
            </c:ext>
          </c:extLst>
        </c:ser>
        <c:ser>
          <c:idx val="4"/>
          <c:order val="3"/>
          <c:tx>
            <c:strRef>
              <c:f>CHE!$E$2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CHE!$E$3:$E$20</c:f>
              <c:numCache>
                <c:formatCode>0.0</c:formatCode>
                <c:ptCount val="18"/>
                <c:pt idx="0">
                  <c:v>329.5</c:v>
                </c:pt>
                <c:pt idx="1">
                  <c:v>326.83100000000002</c:v>
                </c:pt>
                <c:pt idx="2">
                  <c:v>326.78500000000003</c:v>
                </c:pt>
                <c:pt idx="3">
                  <c:v>328.14499999999998</c:v>
                </c:pt>
                <c:pt idx="4">
                  <c:v>326.62799999999999</c:v>
                </c:pt>
                <c:pt idx="5">
                  <c:v>327.47800000000001</c:v>
                </c:pt>
                <c:pt idx="6">
                  <c:v>327.2</c:v>
                </c:pt>
                <c:pt idx="7">
                  <c:v>327.97899999999998</c:v>
                </c:pt>
                <c:pt idx="8">
                  <c:v>328.19400000000002</c:v>
                </c:pt>
                <c:pt idx="9">
                  <c:v>327.048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16-4CF9-A317-2BB92AAF23C5}"/>
            </c:ext>
          </c:extLst>
        </c:ser>
        <c:ser>
          <c:idx val="5"/>
          <c:order val="4"/>
          <c:tx>
            <c:strRef>
              <c:f>CHE!$F$2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CHE!$F$3:$F$20</c:f>
              <c:numCache>
                <c:formatCode>0.0</c:formatCode>
                <c:ptCount val="18"/>
                <c:pt idx="1">
                  <c:v>326.94444444444446</c:v>
                </c:pt>
                <c:pt idx="2">
                  <c:v>327.375</c:v>
                </c:pt>
                <c:pt idx="3">
                  <c:v>326.2</c:v>
                </c:pt>
                <c:pt idx="4">
                  <c:v>326.8</c:v>
                </c:pt>
                <c:pt idx="5">
                  <c:v>326.90909090909093</c:v>
                </c:pt>
                <c:pt idx="6">
                  <c:v>326.45</c:v>
                </c:pt>
                <c:pt idx="7">
                  <c:v>324.84210526315792</c:v>
                </c:pt>
                <c:pt idx="8">
                  <c:v>324.15789473684208</c:v>
                </c:pt>
                <c:pt idx="9">
                  <c:v>325.52941176470586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16-4CF9-A317-2BB92AAF23C5}"/>
            </c:ext>
          </c:extLst>
        </c:ser>
        <c:ser>
          <c:idx val="6"/>
          <c:order val="5"/>
          <c:tx>
            <c:strRef>
              <c:f>CHE!$G$2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CHE!$G$3:$G$20</c:f>
              <c:numCache>
                <c:formatCode>0.0</c:formatCode>
                <c:ptCount val="18"/>
                <c:pt idx="1">
                  <c:v>328.6</c:v>
                </c:pt>
                <c:pt idx="2">
                  <c:v>323.85833333333341</c:v>
                </c:pt>
                <c:pt idx="3">
                  <c:v>323.90384615384613</c:v>
                </c:pt>
                <c:pt idx="4">
                  <c:v>324.2421052631579</c:v>
                </c:pt>
                <c:pt idx="5">
                  <c:v>325.89259259259268</c:v>
                </c:pt>
                <c:pt idx="6">
                  <c:v>327.35217391304354</c:v>
                </c:pt>
                <c:pt idx="7">
                  <c:v>327.55652173913046</c:v>
                </c:pt>
                <c:pt idx="8">
                  <c:v>327.60400000000004</c:v>
                </c:pt>
                <c:pt idx="9">
                  <c:v>328.28636363636366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16-4CF9-A317-2BB92AAF23C5}"/>
            </c:ext>
          </c:extLst>
        </c:ser>
        <c:ser>
          <c:idx val="7"/>
          <c:order val="6"/>
          <c:tx>
            <c:strRef>
              <c:f>CHE!$H$2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CHE!$H$3:$H$20</c:f>
              <c:numCache>
                <c:formatCode>0.0</c:formatCode>
                <c:ptCount val="18"/>
                <c:pt idx="1">
                  <c:v>328.25</c:v>
                </c:pt>
                <c:pt idx="2">
                  <c:v>328.48399999999998</c:v>
                </c:pt>
                <c:pt idx="3">
                  <c:v>326.68299999999999</c:v>
                </c:pt>
                <c:pt idx="4">
                  <c:v>327.435</c:v>
                </c:pt>
                <c:pt idx="5">
                  <c:v>328.64100000000002</c:v>
                </c:pt>
                <c:pt idx="6">
                  <c:v>330.05099999999999</c:v>
                </c:pt>
                <c:pt idx="7">
                  <c:v>330.14299999999997</c:v>
                </c:pt>
                <c:pt idx="8">
                  <c:v>328.14299999999997</c:v>
                </c:pt>
                <c:pt idx="9">
                  <c:v>328.22199999999998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C16-4CF9-A317-2BB92AAF23C5}"/>
            </c:ext>
          </c:extLst>
        </c:ser>
        <c:ser>
          <c:idx val="8"/>
          <c:order val="7"/>
          <c:tx>
            <c:strRef>
              <c:f>CHE!$I$2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CHE!$I$3:$I$20</c:f>
              <c:numCache>
                <c:formatCode>0.0</c:formatCode>
                <c:ptCount val="18"/>
                <c:pt idx="1">
                  <c:v>327.58</c:v>
                </c:pt>
                <c:pt idx="2">
                  <c:v>327.91</c:v>
                </c:pt>
                <c:pt idx="3">
                  <c:v>328.33</c:v>
                </c:pt>
                <c:pt idx="4">
                  <c:v>329.06</c:v>
                </c:pt>
                <c:pt idx="5">
                  <c:v>328.08</c:v>
                </c:pt>
                <c:pt idx="6">
                  <c:v>327.71</c:v>
                </c:pt>
                <c:pt idx="7">
                  <c:v>328</c:v>
                </c:pt>
                <c:pt idx="8">
                  <c:v>328.2</c:v>
                </c:pt>
                <c:pt idx="9">
                  <c:v>327.82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C16-4CF9-A317-2BB92AAF23C5}"/>
            </c:ext>
          </c:extLst>
        </c:ser>
        <c:ser>
          <c:idx val="3"/>
          <c:order val="8"/>
          <c:tx>
            <c:strRef>
              <c:f>CHE!$J$2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CHE!$J$3:$J$20</c:f>
              <c:numCache>
                <c:formatCode>0.0</c:formatCode>
                <c:ptCount val="18"/>
                <c:pt idx="0">
                  <c:v>327.9</c:v>
                </c:pt>
                <c:pt idx="1">
                  <c:v>329.16493506493521</c:v>
                </c:pt>
                <c:pt idx="2">
                  <c:v>326.56</c:v>
                </c:pt>
                <c:pt idx="3">
                  <c:v>326.08</c:v>
                </c:pt>
                <c:pt idx="4">
                  <c:v>324.56</c:v>
                </c:pt>
                <c:pt idx="5">
                  <c:v>326.25</c:v>
                </c:pt>
                <c:pt idx="6">
                  <c:v>328.44</c:v>
                </c:pt>
                <c:pt idx="7">
                  <c:v>328.4</c:v>
                </c:pt>
                <c:pt idx="8">
                  <c:v>327.23</c:v>
                </c:pt>
                <c:pt idx="9">
                  <c:v>327.3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C16-4CF9-A317-2BB92AAF23C5}"/>
            </c:ext>
          </c:extLst>
        </c:ser>
        <c:ser>
          <c:idx val="14"/>
          <c:order val="9"/>
          <c:tx>
            <c:strRef>
              <c:f>CHE!$K$2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CHE!$K$3:$K$20</c:f>
              <c:numCache>
                <c:formatCode>0.0</c:formatCode>
                <c:ptCount val="18"/>
                <c:pt idx="1">
                  <c:v>328.35294117647061</c:v>
                </c:pt>
                <c:pt idx="2">
                  <c:v>327.89473684210526</c:v>
                </c:pt>
                <c:pt idx="3">
                  <c:v>326.61111111111109</c:v>
                </c:pt>
                <c:pt idx="4">
                  <c:v>326.92307692307691</c:v>
                </c:pt>
                <c:pt idx="5">
                  <c:v>331.33333333333331</c:v>
                </c:pt>
                <c:pt idx="6">
                  <c:v>328.11764705882354</c:v>
                </c:pt>
                <c:pt idx="7">
                  <c:v>327.76470588235293</c:v>
                </c:pt>
                <c:pt idx="8">
                  <c:v>327.5</c:v>
                </c:pt>
                <c:pt idx="9">
                  <c:v>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C16-4CF9-A317-2BB92AAF23C5}"/>
            </c:ext>
          </c:extLst>
        </c:ser>
        <c:ser>
          <c:idx val="9"/>
          <c:order val="10"/>
          <c:tx>
            <c:strRef>
              <c:f>CHE!$L$2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CHE!$L$3:$L$20</c:f>
              <c:numCache>
                <c:formatCode>General</c:formatCode>
                <c:ptCount val="18"/>
                <c:pt idx="0">
                  <c:v>328</c:v>
                </c:pt>
                <c:pt idx="1">
                  <c:v>328</c:v>
                </c:pt>
                <c:pt idx="2">
                  <c:v>328</c:v>
                </c:pt>
                <c:pt idx="3">
                  <c:v>328</c:v>
                </c:pt>
                <c:pt idx="4">
                  <c:v>328</c:v>
                </c:pt>
                <c:pt idx="5">
                  <c:v>328</c:v>
                </c:pt>
                <c:pt idx="6">
                  <c:v>328</c:v>
                </c:pt>
                <c:pt idx="7">
                  <c:v>328</c:v>
                </c:pt>
                <c:pt idx="8">
                  <c:v>328</c:v>
                </c:pt>
                <c:pt idx="9">
                  <c:v>328</c:v>
                </c:pt>
                <c:pt idx="10">
                  <c:v>328</c:v>
                </c:pt>
                <c:pt idx="11">
                  <c:v>328</c:v>
                </c:pt>
                <c:pt idx="12">
                  <c:v>328</c:v>
                </c:pt>
                <c:pt idx="13">
                  <c:v>328</c:v>
                </c:pt>
                <c:pt idx="14">
                  <c:v>328</c:v>
                </c:pt>
                <c:pt idx="15">
                  <c:v>328</c:v>
                </c:pt>
                <c:pt idx="16">
                  <c:v>328</c:v>
                </c:pt>
                <c:pt idx="17">
                  <c:v>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C16-4CF9-A317-2BB92AAF23C5}"/>
            </c:ext>
          </c:extLst>
        </c:ser>
        <c:ser>
          <c:idx val="10"/>
          <c:order val="11"/>
          <c:tx>
            <c:strRef>
              <c:f>CHE!$M$2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CHE!$M$3:$M$20</c:f>
              <c:numCache>
                <c:formatCode>0.0</c:formatCode>
                <c:ptCount val="18"/>
                <c:pt idx="0">
                  <c:v>328.7</c:v>
                </c:pt>
                <c:pt idx="1">
                  <c:v>327.74882557507857</c:v>
                </c:pt>
                <c:pt idx="2">
                  <c:v>327.73851881529669</c:v>
                </c:pt>
                <c:pt idx="3">
                  <c:v>327.30392160152815</c:v>
                </c:pt>
                <c:pt idx="4">
                  <c:v>327.45080587294444</c:v>
                </c:pt>
                <c:pt idx="5">
                  <c:v>328.33088286174376</c:v>
                </c:pt>
                <c:pt idx="6">
                  <c:v>328.12319974424554</c:v>
                </c:pt>
                <c:pt idx="7">
                  <c:v>327.86812138098264</c:v>
                </c:pt>
                <c:pt idx="8">
                  <c:v>327.12039987590333</c:v>
                </c:pt>
                <c:pt idx="9">
                  <c:v>327.77209115569036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C16-4CF9-A317-2BB92AAF23C5}"/>
            </c:ext>
          </c:extLst>
        </c:ser>
        <c:ser>
          <c:idx val="11"/>
          <c:order val="12"/>
          <c:tx>
            <c:strRef>
              <c:f>CHE!$N$2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CHE!$N$3:$N$20</c:f>
              <c:numCache>
                <c:formatCode>0.0</c:formatCode>
                <c:ptCount val="18"/>
                <c:pt idx="0">
                  <c:v>1.6000000000000227</c:v>
                </c:pt>
                <c:pt idx="1">
                  <c:v>5.1649350649352073</c:v>
                </c:pt>
                <c:pt idx="2">
                  <c:v>6.6472846441946558</c:v>
                </c:pt>
                <c:pt idx="3">
                  <c:v>6.71520146520146</c:v>
                </c:pt>
                <c:pt idx="4">
                  <c:v>7.1078947368421268</c:v>
                </c:pt>
                <c:pt idx="5">
                  <c:v>5.4407407407406367</c:v>
                </c:pt>
                <c:pt idx="6">
                  <c:v>3.6009999999999991</c:v>
                </c:pt>
                <c:pt idx="7">
                  <c:v>5.3008947368420536</c:v>
                </c:pt>
                <c:pt idx="8">
                  <c:v>7.9108183079056289</c:v>
                </c:pt>
                <c:pt idx="9">
                  <c:v>5.6732558139534035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C16-4CF9-A317-2BB92AAF23C5}"/>
            </c:ext>
          </c:extLst>
        </c:ser>
        <c:ser>
          <c:idx val="12"/>
          <c:order val="13"/>
          <c:tx>
            <c:strRef>
              <c:f>CHE!$O$2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CHE!$O$3:$O$20</c:f>
              <c:numCache>
                <c:formatCode>General</c:formatCode>
                <c:ptCount val="18"/>
                <c:pt idx="0">
                  <c:v>311</c:v>
                </c:pt>
                <c:pt idx="1">
                  <c:v>311</c:v>
                </c:pt>
                <c:pt idx="2">
                  <c:v>311</c:v>
                </c:pt>
                <c:pt idx="3">
                  <c:v>311</c:v>
                </c:pt>
                <c:pt idx="4">
                  <c:v>311</c:v>
                </c:pt>
                <c:pt idx="5">
                  <c:v>311</c:v>
                </c:pt>
                <c:pt idx="6">
                  <c:v>311</c:v>
                </c:pt>
                <c:pt idx="7">
                  <c:v>311</c:v>
                </c:pt>
                <c:pt idx="8">
                  <c:v>311</c:v>
                </c:pt>
                <c:pt idx="9">
                  <c:v>311</c:v>
                </c:pt>
                <c:pt idx="10">
                  <c:v>311</c:v>
                </c:pt>
                <c:pt idx="11">
                  <c:v>311</c:v>
                </c:pt>
                <c:pt idx="12">
                  <c:v>311</c:v>
                </c:pt>
                <c:pt idx="13">
                  <c:v>311</c:v>
                </c:pt>
                <c:pt idx="14">
                  <c:v>311</c:v>
                </c:pt>
                <c:pt idx="15">
                  <c:v>311</c:v>
                </c:pt>
                <c:pt idx="16">
                  <c:v>311</c:v>
                </c:pt>
                <c:pt idx="17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C16-4CF9-A317-2BB92AAF23C5}"/>
            </c:ext>
          </c:extLst>
        </c:ser>
        <c:ser>
          <c:idx val="13"/>
          <c:order val="14"/>
          <c:tx>
            <c:strRef>
              <c:f>CHE!$P$2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CHE!$P$3:$P$20</c:f>
              <c:numCache>
                <c:formatCode>General</c:formatCode>
                <c:ptCount val="18"/>
                <c:pt idx="0">
                  <c:v>345</c:v>
                </c:pt>
                <c:pt idx="1">
                  <c:v>345</c:v>
                </c:pt>
                <c:pt idx="2">
                  <c:v>345</c:v>
                </c:pt>
                <c:pt idx="3">
                  <c:v>345</c:v>
                </c:pt>
                <c:pt idx="4">
                  <c:v>345</c:v>
                </c:pt>
                <c:pt idx="5">
                  <c:v>345</c:v>
                </c:pt>
                <c:pt idx="6">
                  <c:v>345</c:v>
                </c:pt>
                <c:pt idx="7">
                  <c:v>345</c:v>
                </c:pt>
                <c:pt idx="8">
                  <c:v>345</c:v>
                </c:pt>
                <c:pt idx="9">
                  <c:v>345</c:v>
                </c:pt>
                <c:pt idx="10">
                  <c:v>345</c:v>
                </c:pt>
                <c:pt idx="11">
                  <c:v>345</c:v>
                </c:pt>
                <c:pt idx="12">
                  <c:v>345</c:v>
                </c:pt>
                <c:pt idx="13">
                  <c:v>345</c:v>
                </c:pt>
                <c:pt idx="14">
                  <c:v>345</c:v>
                </c:pt>
                <c:pt idx="15">
                  <c:v>345</c:v>
                </c:pt>
                <c:pt idx="16">
                  <c:v>345</c:v>
                </c:pt>
                <c:pt idx="17">
                  <c:v>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C16-4CF9-A317-2BB92AAF2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64224"/>
        <c:axId val="128166144"/>
      </c:lineChart>
      <c:catAx>
        <c:axId val="128164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8166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8166144"/>
        <c:scaling>
          <c:orientation val="minMax"/>
          <c:max val="362"/>
          <c:min val="29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8164224"/>
        <c:crosses val="autoZero"/>
        <c:crossBetween val="between"/>
        <c:majorUnit val="17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34553148909428"/>
          <c:y val="0.15409831398194354"/>
          <c:w val="0.16162958863368362"/>
          <c:h val="0.826229280661951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6366"/>
          <c:h val="0.72459016393442621"/>
        </c:manualLayout>
      </c:layout>
      <c:lineChart>
        <c:grouping val="standard"/>
        <c:varyColors val="0"/>
        <c:ser>
          <c:idx val="0"/>
          <c:order val="0"/>
          <c:tx>
            <c:strRef>
              <c:f>Fe!$B$2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Fe!$B$3:$B$20</c:f>
              <c:numCache>
                <c:formatCode>0.0</c:formatCode>
                <c:ptCount val="18"/>
                <c:pt idx="1">
                  <c:v>146.05000000000001</c:v>
                </c:pt>
                <c:pt idx="2">
                  <c:v>146.35</c:v>
                </c:pt>
                <c:pt idx="3">
                  <c:v>145.61904761904762</c:v>
                </c:pt>
                <c:pt idx="4">
                  <c:v>146.19999999999999</c:v>
                </c:pt>
                <c:pt idx="5">
                  <c:v>146.13636363636363</c:v>
                </c:pt>
                <c:pt idx="6">
                  <c:v>146.15</c:v>
                </c:pt>
                <c:pt idx="7">
                  <c:v>146.5</c:v>
                </c:pt>
                <c:pt idx="8">
                  <c:v>146.19999999999999</c:v>
                </c:pt>
                <c:pt idx="9">
                  <c:v>146.83333333333334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D-4E50-802F-5848077545C6}"/>
            </c:ext>
          </c:extLst>
        </c:ser>
        <c:ser>
          <c:idx val="1"/>
          <c:order val="1"/>
          <c:tx>
            <c:strRef>
              <c:f>Fe!$C$2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Fe!$C$3:$C$20</c:f>
              <c:numCache>
                <c:formatCode>0.0</c:formatCode>
                <c:ptCount val="18"/>
                <c:pt idx="1">
                  <c:v>148.73255813953483</c:v>
                </c:pt>
                <c:pt idx="2">
                  <c:v>147.50400000000002</c:v>
                </c:pt>
                <c:pt idx="3">
                  <c:v>148.26741573033706</c:v>
                </c:pt>
                <c:pt idx="4">
                  <c:v>147.85783132530116</c:v>
                </c:pt>
                <c:pt idx="5">
                  <c:v>148.10309278350522</c:v>
                </c:pt>
                <c:pt idx="6">
                  <c:v>147.36987951807231</c:v>
                </c:pt>
                <c:pt idx="7">
                  <c:v>146.2704081632653</c:v>
                </c:pt>
                <c:pt idx="8">
                  <c:v>146.75699999999995</c:v>
                </c:pt>
                <c:pt idx="9">
                  <c:v>146.91585365853661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7D-4E50-802F-5848077545C6}"/>
            </c:ext>
          </c:extLst>
        </c:ser>
        <c:ser>
          <c:idx val="2"/>
          <c:order val="2"/>
          <c:tx>
            <c:strRef>
              <c:f>Fe!$D$2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Fe!$D$3:$D$20</c:f>
              <c:numCache>
                <c:formatCode>0.0</c:formatCode>
                <c:ptCount val="18"/>
                <c:pt idx="1">
                  <c:v>146.3125</c:v>
                </c:pt>
                <c:pt idx="2">
                  <c:v>146.1</c:v>
                </c:pt>
                <c:pt idx="3">
                  <c:v>145.1</c:v>
                </c:pt>
                <c:pt idx="4">
                  <c:v>146.52941176470588</c:v>
                </c:pt>
                <c:pt idx="5">
                  <c:v>143.33333333333334</c:v>
                </c:pt>
                <c:pt idx="6">
                  <c:v>147.625</c:v>
                </c:pt>
                <c:pt idx="7">
                  <c:v>147.375</c:v>
                </c:pt>
                <c:pt idx="8">
                  <c:v>145.6875</c:v>
                </c:pt>
                <c:pt idx="9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7D-4E50-802F-5848077545C6}"/>
            </c:ext>
          </c:extLst>
        </c:ser>
        <c:ser>
          <c:idx val="4"/>
          <c:order val="3"/>
          <c:tx>
            <c:strRef>
              <c:f>Fe!$E$2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Fe!$E$3:$E$20</c:f>
              <c:numCache>
                <c:formatCode>0.0</c:formatCode>
                <c:ptCount val="18"/>
                <c:pt idx="0">
                  <c:v>147.80000000000001</c:v>
                </c:pt>
                <c:pt idx="1">
                  <c:v>146.917</c:v>
                </c:pt>
                <c:pt idx="2">
                  <c:v>146.21100000000001</c:v>
                </c:pt>
                <c:pt idx="3">
                  <c:v>147.13200000000001</c:v>
                </c:pt>
                <c:pt idx="4">
                  <c:v>146.15600000000001</c:v>
                </c:pt>
                <c:pt idx="5">
                  <c:v>146.333</c:v>
                </c:pt>
                <c:pt idx="6">
                  <c:v>145.81700000000001</c:v>
                </c:pt>
                <c:pt idx="7">
                  <c:v>145.68299999999999</c:v>
                </c:pt>
                <c:pt idx="8">
                  <c:v>145.428</c:v>
                </c:pt>
                <c:pt idx="9">
                  <c:v>145.679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7D-4E50-802F-5848077545C6}"/>
            </c:ext>
          </c:extLst>
        </c:ser>
        <c:ser>
          <c:idx val="5"/>
          <c:order val="4"/>
          <c:tx>
            <c:strRef>
              <c:f>Fe!$F$2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Fe!$F$3:$F$20</c:f>
              <c:numCache>
                <c:formatCode>0.0</c:formatCode>
                <c:ptCount val="18"/>
                <c:pt idx="1">
                  <c:v>148.55555555555554</c:v>
                </c:pt>
                <c:pt idx="2">
                  <c:v>148.1875</c:v>
                </c:pt>
                <c:pt idx="3">
                  <c:v>147.05000000000001</c:v>
                </c:pt>
                <c:pt idx="4">
                  <c:v>146.80000000000001</c:v>
                </c:pt>
                <c:pt idx="5">
                  <c:v>149.63636363636363</c:v>
                </c:pt>
                <c:pt idx="6">
                  <c:v>149.44999999999999</c:v>
                </c:pt>
                <c:pt idx="7">
                  <c:v>149.05263157894737</c:v>
                </c:pt>
                <c:pt idx="8">
                  <c:v>147.15789473684211</c:v>
                </c:pt>
                <c:pt idx="9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B7D-4E50-802F-5848077545C6}"/>
            </c:ext>
          </c:extLst>
        </c:ser>
        <c:ser>
          <c:idx val="6"/>
          <c:order val="5"/>
          <c:tx>
            <c:strRef>
              <c:f>Fe!$G$2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Fe!$G$3:$G$20</c:f>
              <c:numCache>
                <c:formatCode>0.0</c:formatCode>
                <c:ptCount val="18"/>
                <c:pt idx="1">
                  <c:v>148.1</c:v>
                </c:pt>
                <c:pt idx="2">
                  <c:v>147.375</c:v>
                </c:pt>
                <c:pt idx="3">
                  <c:v>147.41538461538462</c:v>
                </c:pt>
                <c:pt idx="4">
                  <c:v>146.93157894736842</c:v>
                </c:pt>
                <c:pt idx="5">
                  <c:v>144.69259259259258</c:v>
                </c:pt>
                <c:pt idx="6">
                  <c:v>143.70000000000002</c:v>
                </c:pt>
                <c:pt idx="7">
                  <c:v>144.44782608695655</c:v>
                </c:pt>
                <c:pt idx="8">
                  <c:v>144.148</c:v>
                </c:pt>
                <c:pt idx="9">
                  <c:v>143.80909090909091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B7D-4E50-802F-5848077545C6}"/>
            </c:ext>
          </c:extLst>
        </c:ser>
        <c:ser>
          <c:idx val="7"/>
          <c:order val="6"/>
          <c:tx>
            <c:strRef>
              <c:f>Fe!$H$2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Fe!$H$3:$H$20</c:f>
              <c:numCache>
                <c:formatCode>0.0</c:formatCode>
                <c:ptCount val="18"/>
                <c:pt idx="1">
                  <c:v>145.31399999999999</c:v>
                </c:pt>
                <c:pt idx="2">
                  <c:v>145.16900000000001</c:v>
                </c:pt>
                <c:pt idx="3">
                  <c:v>144.50800000000001</c:v>
                </c:pt>
                <c:pt idx="4">
                  <c:v>144.66200000000001</c:v>
                </c:pt>
                <c:pt idx="5">
                  <c:v>145.01300000000001</c:v>
                </c:pt>
                <c:pt idx="6">
                  <c:v>145.38900000000001</c:v>
                </c:pt>
                <c:pt idx="7">
                  <c:v>145.92400000000001</c:v>
                </c:pt>
                <c:pt idx="8">
                  <c:v>145.98500000000001</c:v>
                </c:pt>
                <c:pt idx="9">
                  <c:v>146.5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B7D-4E50-802F-5848077545C6}"/>
            </c:ext>
          </c:extLst>
        </c:ser>
        <c:ser>
          <c:idx val="8"/>
          <c:order val="7"/>
          <c:tx>
            <c:strRef>
              <c:f>Fe!$I$2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Fe!$I$3:$I$20</c:f>
              <c:numCache>
                <c:formatCode>0.0</c:formatCode>
                <c:ptCount val="18"/>
                <c:pt idx="1">
                  <c:v>145.65</c:v>
                </c:pt>
                <c:pt idx="2">
                  <c:v>146.19</c:v>
                </c:pt>
                <c:pt idx="3">
                  <c:v>146.38999999999999</c:v>
                </c:pt>
                <c:pt idx="4">
                  <c:v>146.72999999999999</c:v>
                </c:pt>
                <c:pt idx="5">
                  <c:v>146.66999999999999</c:v>
                </c:pt>
                <c:pt idx="6">
                  <c:v>147.47</c:v>
                </c:pt>
                <c:pt idx="7">
                  <c:v>146.75</c:v>
                </c:pt>
                <c:pt idx="8">
                  <c:v>146.74</c:v>
                </c:pt>
                <c:pt idx="9">
                  <c:v>146.46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B7D-4E50-802F-5848077545C6}"/>
            </c:ext>
          </c:extLst>
        </c:ser>
        <c:ser>
          <c:idx val="3"/>
          <c:order val="8"/>
          <c:tx>
            <c:strRef>
              <c:f>Fe!$J$2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Fe!$J$3:$J$20</c:f>
              <c:numCache>
                <c:formatCode>0.0</c:formatCode>
                <c:ptCount val="18"/>
                <c:pt idx="0">
                  <c:v>146</c:v>
                </c:pt>
                <c:pt idx="1">
                  <c:v>148.73255813953483</c:v>
                </c:pt>
                <c:pt idx="2">
                  <c:v>144.33000000000001</c:v>
                </c:pt>
                <c:pt idx="3">
                  <c:v>143.85</c:v>
                </c:pt>
                <c:pt idx="4">
                  <c:v>143.47999999999999</c:v>
                </c:pt>
                <c:pt idx="5">
                  <c:v>143.87</c:v>
                </c:pt>
                <c:pt idx="6">
                  <c:v>144.21</c:v>
                </c:pt>
                <c:pt idx="7">
                  <c:v>144.63</c:v>
                </c:pt>
                <c:pt idx="8">
                  <c:v>145.16999999999999</c:v>
                </c:pt>
                <c:pt idx="9">
                  <c:v>143.88999999999999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B7D-4E50-802F-5848077545C6}"/>
            </c:ext>
          </c:extLst>
        </c:ser>
        <c:ser>
          <c:idx val="9"/>
          <c:order val="9"/>
          <c:tx>
            <c:strRef>
              <c:f>Fe!$L$2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Fe!$L$3:$L$20</c:f>
              <c:numCache>
                <c:formatCode>0</c:formatCode>
                <c:ptCount val="18"/>
                <c:pt idx="0">
                  <c:v>146</c:v>
                </c:pt>
                <c:pt idx="1">
                  <c:v>146</c:v>
                </c:pt>
                <c:pt idx="2">
                  <c:v>146</c:v>
                </c:pt>
                <c:pt idx="3">
                  <c:v>146</c:v>
                </c:pt>
                <c:pt idx="4">
                  <c:v>146</c:v>
                </c:pt>
                <c:pt idx="5">
                  <c:v>146</c:v>
                </c:pt>
                <c:pt idx="6">
                  <c:v>146</c:v>
                </c:pt>
                <c:pt idx="7">
                  <c:v>146</c:v>
                </c:pt>
                <c:pt idx="8">
                  <c:v>146</c:v>
                </c:pt>
                <c:pt idx="9">
                  <c:v>146</c:v>
                </c:pt>
                <c:pt idx="10">
                  <c:v>146</c:v>
                </c:pt>
                <c:pt idx="11">
                  <c:v>146</c:v>
                </c:pt>
                <c:pt idx="12">
                  <c:v>146</c:v>
                </c:pt>
                <c:pt idx="13">
                  <c:v>146</c:v>
                </c:pt>
                <c:pt idx="14">
                  <c:v>146</c:v>
                </c:pt>
                <c:pt idx="15">
                  <c:v>146</c:v>
                </c:pt>
                <c:pt idx="16">
                  <c:v>146</c:v>
                </c:pt>
                <c:pt idx="17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B7D-4E50-802F-5848077545C6}"/>
            </c:ext>
          </c:extLst>
        </c:ser>
        <c:ser>
          <c:idx val="10"/>
          <c:order val="10"/>
          <c:tx>
            <c:strRef>
              <c:f>Fe!$M$2</c:f>
              <c:strCache>
                <c:ptCount val="1"/>
                <c:pt idx="0">
                  <c:v>9病院平均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Fe!$M$3:$M$20</c:f>
              <c:numCache>
                <c:formatCode>0.0</c:formatCode>
                <c:ptCount val="18"/>
                <c:pt idx="0">
                  <c:v>146.9</c:v>
                </c:pt>
                <c:pt idx="1">
                  <c:v>147.1515746482917</c:v>
                </c:pt>
                <c:pt idx="2">
                  <c:v>146.3796111111111</c:v>
                </c:pt>
                <c:pt idx="3">
                  <c:v>146.14798310719658</c:v>
                </c:pt>
                <c:pt idx="4">
                  <c:v>146.14964689304171</c:v>
                </c:pt>
                <c:pt idx="5">
                  <c:v>145.97641622023983</c:v>
                </c:pt>
                <c:pt idx="6">
                  <c:v>146.35343105756363</c:v>
                </c:pt>
                <c:pt idx="7">
                  <c:v>146.29254064768546</c:v>
                </c:pt>
                <c:pt idx="8">
                  <c:v>145.91926608187134</c:v>
                </c:pt>
                <c:pt idx="9">
                  <c:v>146.23191976677344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B7D-4E50-802F-5848077545C6}"/>
            </c:ext>
          </c:extLst>
        </c:ser>
        <c:ser>
          <c:idx val="11"/>
          <c:order val="11"/>
          <c:tx>
            <c:strRef>
              <c:f>Fe!$N$2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Fe!$N$3:$N$20</c:f>
              <c:numCache>
                <c:formatCode>0.0</c:formatCode>
                <c:ptCount val="18"/>
                <c:pt idx="0">
                  <c:v>1.8000000000000114</c:v>
                </c:pt>
                <c:pt idx="1">
                  <c:v>3.4185581395348379</c:v>
                </c:pt>
                <c:pt idx="2">
                  <c:v>3.8574999999999875</c:v>
                </c:pt>
                <c:pt idx="3">
                  <c:v>4.4174157303370691</c:v>
                </c:pt>
                <c:pt idx="4">
                  <c:v>4.3778313253011731</c:v>
                </c:pt>
                <c:pt idx="5">
                  <c:v>6.3030303030302832</c:v>
                </c:pt>
                <c:pt idx="6">
                  <c:v>5.7499999999999716</c:v>
                </c:pt>
                <c:pt idx="7">
                  <c:v>4.6048054919908168</c:v>
                </c:pt>
                <c:pt idx="8">
                  <c:v>3.0098947368421136</c:v>
                </c:pt>
                <c:pt idx="9">
                  <c:v>6.1909090909090878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B7D-4E50-802F-5848077545C6}"/>
            </c:ext>
          </c:extLst>
        </c:ser>
        <c:ser>
          <c:idx val="12"/>
          <c:order val="12"/>
          <c:tx>
            <c:strRef>
              <c:f>Fe!$O$2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Fe!$O$3:$O$20</c:f>
              <c:numCache>
                <c:formatCode>0</c:formatCode>
                <c:ptCount val="18"/>
                <c:pt idx="0">
                  <c:v>138</c:v>
                </c:pt>
                <c:pt idx="1">
                  <c:v>138</c:v>
                </c:pt>
                <c:pt idx="2">
                  <c:v>138</c:v>
                </c:pt>
                <c:pt idx="3">
                  <c:v>138</c:v>
                </c:pt>
                <c:pt idx="4">
                  <c:v>138</c:v>
                </c:pt>
                <c:pt idx="5">
                  <c:v>138</c:v>
                </c:pt>
                <c:pt idx="6">
                  <c:v>138</c:v>
                </c:pt>
                <c:pt idx="7">
                  <c:v>138</c:v>
                </c:pt>
                <c:pt idx="8">
                  <c:v>138</c:v>
                </c:pt>
                <c:pt idx="9">
                  <c:v>138</c:v>
                </c:pt>
                <c:pt idx="10">
                  <c:v>138</c:v>
                </c:pt>
                <c:pt idx="11">
                  <c:v>138</c:v>
                </c:pt>
                <c:pt idx="12">
                  <c:v>138</c:v>
                </c:pt>
                <c:pt idx="13">
                  <c:v>138</c:v>
                </c:pt>
                <c:pt idx="14">
                  <c:v>138</c:v>
                </c:pt>
                <c:pt idx="15">
                  <c:v>138</c:v>
                </c:pt>
                <c:pt idx="16">
                  <c:v>138</c:v>
                </c:pt>
                <c:pt idx="17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B7D-4E50-802F-5848077545C6}"/>
            </c:ext>
          </c:extLst>
        </c:ser>
        <c:ser>
          <c:idx val="13"/>
          <c:order val="13"/>
          <c:tx>
            <c:strRef>
              <c:f>Fe!$P$2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Fe!$P$3:$P$20</c:f>
              <c:numCache>
                <c:formatCode>0</c:formatCode>
                <c:ptCount val="18"/>
                <c:pt idx="0">
                  <c:v>154</c:v>
                </c:pt>
                <c:pt idx="1">
                  <c:v>154</c:v>
                </c:pt>
                <c:pt idx="2">
                  <c:v>154</c:v>
                </c:pt>
                <c:pt idx="3">
                  <c:v>154</c:v>
                </c:pt>
                <c:pt idx="4">
                  <c:v>154</c:v>
                </c:pt>
                <c:pt idx="5">
                  <c:v>154</c:v>
                </c:pt>
                <c:pt idx="6">
                  <c:v>154</c:v>
                </c:pt>
                <c:pt idx="7">
                  <c:v>154</c:v>
                </c:pt>
                <c:pt idx="8">
                  <c:v>154</c:v>
                </c:pt>
                <c:pt idx="9">
                  <c:v>154</c:v>
                </c:pt>
                <c:pt idx="10">
                  <c:v>154</c:v>
                </c:pt>
                <c:pt idx="11">
                  <c:v>154</c:v>
                </c:pt>
                <c:pt idx="12">
                  <c:v>154</c:v>
                </c:pt>
                <c:pt idx="13">
                  <c:v>154</c:v>
                </c:pt>
                <c:pt idx="14">
                  <c:v>154</c:v>
                </c:pt>
                <c:pt idx="15">
                  <c:v>154</c:v>
                </c:pt>
                <c:pt idx="16">
                  <c:v>154</c:v>
                </c:pt>
                <c:pt idx="17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B7D-4E50-802F-584807754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035840"/>
        <c:axId val="127927424"/>
      </c:lineChart>
      <c:catAx>
        <c:axId val="128035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7927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7927424"/>
        <c:scaling>
          <c:orientation val="minMax"/>
          <c:max val="162"/>
          <c:min val="1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035840"/>
        <c:crosses val="autoZero"/>
        <c:crossBetween val="between"/>
        <c:majorUnit val="8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1"/>
        <c:delete val="1"/>
      </c:legendEntry>
      <c:layout>
        <c:manualLayout>
          <c:xMode val="edge"/>
          <c:yMode val="edge"/>
          <c:x val="0.81758645856571177"/>
          <c:y val="0.14098328763218199"/>
          <c:w val="0.16141759824617996"/>
          <c:h val="0.856093490782564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6366"/>
          <c:h val="0.72459016393442621"/>
        </c:manualLayout>
      </c:layout>
      <c:lineChart>
        <c:grouping val="standard"/>
        <c:varyColors val="0"/>
        <c:ser>
          <c:idx val="0"/>
          <c:order val="0"/>
          <c:tx>
            <c:strRef>
              <c:f>Mg!$B$2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Mg!$B$3:$B$20</c:f>
              <c:numCache>
                <c:formatCode>0.00</c:formatCode>
                <c:ptCount val="18"/>
                <c:pt idx="1">
                  <c:v>2.6100000000000008</c:v>
                </c:pt>
                <c:pt idx="2">
                  <c:v>2.6100000000000003</c:v>
                </c:pt>
                <c:pt idx="3">
                  <c:v>2.5904761904761915</c:v>
                </c:pt>
                <c:pt idx="4">
                  <c:v>2.5850000000000009</c:v>
                </c:pt>
                <c:pt idx="5">
                  <c:v>2.5727272727272736</c:v>
                </c:pt>
                <c:pt idx="6">
                  <c:v>2.580000000000001</c:v>
                </c:pt>
                <c:pt idx="7">
                  <c:v>2.5812500000000007</c:v>
                </c:pt>
                <c:pt idx="8">
                  <c:v>2.5850000000000009</c:v>
                </c:pt>
                <c:pt idx="9">
                  <c:v>2.5944444444444454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D7-4A2F-8038-73A6A84318EA}"/>
            </c:ext>
          </c:extLst>
        </c:ser>
        <c:ser>
          <c:idx val="1"/>
          <c:order val="1"/>
          <c:tx>
            <c:strRef>
              <c:f>Mg!$C$2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Mg!$C$3:$C$20</c:f>
              <c:numCache>
                <c:formatCode>0.00</c:formatCode>
                <c:ptCount val="18"/>
                <c:pt idx="1">
                  <c:v>2.5826506024096392</c:v>
                </c:pt>
                <c:pt idx="2">
                  <c:v>2.6051111111111132</c:v>
                </c:pt>
                <c:pt idx="3">
                  <c:v>2.6380219780219778</c:v>
                </c:pt>
                <c:pt idx="4">
                  <c:v>2.5998750000000008</c:v>
                </c:pt>
                <c:pt idx="5">
                  <c:v>2.5967391304347842</c:v>
                </c:pt>
                <c:pt idx="6">
                  <c:v>2.653595505617977</c:v>
                </c:pt>
                <c:pt idx="7">
                  <c:v>2.7085833333333329</c:v>
                </c:pt>
                <c:pt idx="8">
                  <c:v>2.7083898305084744</c:v>
                </c:pt>
                <c:pt idx="9">
                  <c:v>2.681954022988505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D7-4A2F-8038-73A6A84318EA}"/>
            </c:ext>
          </c:extLst>
        </c:ser>
        <c:ser>
          <c:idx val="2"/>
          <c:order val="2"/>
          <c:tx>
            <c:strRef>
              <c:f>Mg!$D$2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Mg!$D$3:$D$20</c:f>
              <c:numCache>
                <c:formatCode>0.00</c:formatCode>
                <c:ptCount val="18"/>
                <c:pt idx="1">
                  <c:v>2.6550000000000011</c:v>
                </c:pt>
                <c:pt idx="2">
                  <c:v>2.7526315789473688</c:v>
                </c:pt>
                <c:pt idx="3">
                  <c:v>2.7363636363636377</c:v>
                </c:pt>
                <c:pt idx="4">
                  <c:v>2.736842105263158</c:v>
                </c:pt>
                <c:pt idx="5">
                  <c:v>2.7304347826086954</c:v>
                </c:pt>
                <c:pt idx="6">
                  <c:v>2.6550000000000007</c:v>
                </c:pt>
                <c:pt idx="7">
                  <c:v>2.74</c:v>
                </c:pt>
                <c:pt idx="8">
                  <c:v>2.6882352941176477</c:v>
                </c:pt>
                <c:pt idx="9">
                  <c:v>2.6875000000000004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D7-4A2F-8038-73A6A84318EA}"/>
            </c:ext>
          </c:extLst>
        </c:ser>
        <c:ser>
          <c:idx val="4"/>
          <c:order val="3"/>
          <c:tx>
            <c:strRef>
              <c:f>Mg!$E$2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Mg!$E$3:$E$20</c:f>
              <c:numCache>
                <c:formatCode>0.00</c:formatCode>
                <c:ptCount val="18"/>
                <c:pt idx="0">
                  <c:v>2.79</c:v>
                </c:pt>
                <c:pt idx="1">
                  <c:v>2.794</c:v>
                </c:pt>
                <c:pt idx="2">
                  <c:v>2.786</c:v>
                </c:pt>
                <c:pt idx="3">
                  <c:v>2.7650000000000001</c:v>
                </c:pt>
                <c:pt idx="4">
                  <c:v>2.7530000000000001</c:v>
                </c:pt>
                <c:pt idx="5">
                  <c:v>2.758</c:v>
                </c:pt>
                <c:pt idx="6">
                  <c:v>2.8050000000000002</c:v>
                </c:pt>
                <c:pt idx="7">
                  <c:v>2.7629999999999999</c:v>
                </c:pt>
                <c:pt idx="8">
                  <c:v>2.7970000000000002</c:v>
                </c:pt>
                <c:pt idx="9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D7-4A2F-8038-73A6A84318EA}"/>
            </c:ext>
          </c:extLst>
        </c:ser>
        <c:ser>
          <c:idx val="6"/>
          <c:order val="4"/>
          <c:tx>
            <c:strRef>
              <c:f>Mg!$G$2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Mg!$G$3:$G$20</c:f>
              <c:numCache>
                <c:formatCode>0.00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D7-4A2F-8038-73A6A84318EA}"/>
            </c:ext>
          </c:extLst>
        </c:ser>
        <c:ser>
          <c:idx val="15"/>
          <c:order val="5"/>
          <c:tx>
            <c:strRef>
              <c:f>Mg!$E$2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Mg!$E$3:$E$20</c:f>
              <c:numCache>
                <c:formatCode>0.00</c:formatCode>
                <c:ptCount val="18"/>
                <c:pt idx="0">
                  <c:v>2.79</c:v>
                </c:pt>
                <c:pt idx="1">
                  <c:v>2.794</c:v>
                </c:pt>
                <c:pt idx="2">
                  <c:v>2.786</c:v>
                </c:pt>
                <c:pt idx="3">
                  <c:v>2.7650000000000001</c:v>
                </c:pt>
                <c:pt idx="4">
                  <c:v>2.7530000000000001</c:v>
                </c:pt>
                <c:pt idx="5">
                  <c:v>2.758</c:v>
                </c:pt>
                <c:pt idx="6">
                  <c:v>2.8050000000000002</c:v>
                </c:pt>
                <c:pt idx="7">
                  <c:v>2.7629999999999999</c:v>
                </c:pt>
                <c:pt idx="8">
                  <c:v>2.7970000000000002</c:v>
                </c:pt>
                <c:pt idx="9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D7-4A2F-8038-73A6A84318EA}"/>
            </c:ext>
          </c:extLst>
        </c:ser>
        <c:ser>
          <c:idx val="5"/>
          <c:order val="6"/>
          <c:tx>
            <c:strRef>
              <c:f>Mg!$F$2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663300"/>
              </a:solidFill>
            </a:ln>
          </c:spPr>
          <c:marker>
            <c:symbol val="circle"/>
            <c:size val="7"/>
            <c:spPr>
              <a:solidFill>
                <a:srgbClr val="663300"/>
              </a:solidFill>
              <a:ln w="12700">
                <a:solidFill>
                  <a:srgbClr val="663300"/>
                </a:solidFill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Mg!$F$3:$F$20</c:f>
              <c:numCache>
                <c:formatCode>0.00</c:formatCode>
                <c:ptCount val="18"/>
                <c:pt idx="1">
                  <c:v>2.6333333333333342</c:v>
                </c:pt>
                <c:pt idx="2">
                  <c:v>2.6125000000000007</c:v>
                </c:pt>
                <c:pt idx="3">
                  <c:v>2.620000000000001</c:v>
                </c:pt>
                <c:pt idx="4">
                  <c:v>2.6300000000000008</c:v>
                </c:pt>
                <c:pt idx="5">
                  <c:v>2.686363636363637</c:v>
                </c:pt>
                <c:pt idx="6">
                  <c:v>2.6850000000000009</c:v>
                </c:pt>
                <c:pt idx="7">
                  <c:v>2.626315789473685</c:v>
                </c:pt>
                <c:pt idx="8">
                  <c:v>2.6421052631578958</c:v>
                </c:pt>
                <c:pt idx="9">
                  <c:v>2.6823529411764717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8D7-4A2F-8038-73A6A84318EA}"/>
            </c:ext>
          </c:extLst>
        </c:ser>
        <c:ser>
          <c:idx val="7"/>
          <c:order val="7"/>
          <c:tx>
            <c:strRef>
              <c:f>Mg!$H$2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</a:ln>
          </c:spPr>
          <c:marker>
            <c:symbol val="circle"/>
            <c:size val="7"/>
            <c:spPr>
              <a:solidFill>
                <a:srgbClr val="00FF00"/>
              </a:solidFill>
              <a:ln w="12700">
                <a:solidFill>
                  <a:srgbClr val="00FF00"/>
                </a:solidFill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Mg!$H$3:$H$20</c:f>
              <c:numCache>
                <c:formatCode>0.00</c:formatCode>
                <c:ptCount val="18"/>
                <c:pt idx="1">
                  <c:v>2.536</c:v>
                </c:pt>
                <c:pt idx="2">
                  <c:v>2.62</c:v>
                </c:pt>
                <c:pt idx="3">
                  <c:v>2.6230000000000002</c:v>
                </c:pt>
                <c:pt idx="4">
                  <c:v>2.548</c:v>
                </c:pt>
                <c:pt idx="5">
                  <c:v>2.7040000000000002</c:v>
                </c:pt>
                <c:pt idx="6">
                  <c:v>2.6549999999999998</c:v>
                </c:pt>
                <c:pt idx="7">
                  <c:v>2.6309999999999998</c:v>
                </c:pt>
                <c:pt idx="8">
                  <c:v>2.58</c:v>
                </c:pt>
                <c:pt idx="9">
                  <c:v>2.6389999999999998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8D7-4A2F-8038-73A6A84318EA}"/>
            </c:ext>
          </c:extLst>
        </c:ser>
        <c:ser>
          <c:idx val="8"/>
          <c:order val="8"/>
          <c:tx>
            <c:strRef>
              <c:f>Mg!$I$2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Mg!$I$3:$I$20</c:f>
              <c:numCache>
                <c:formatCode>0.00</c:formatCode>
                <c:ptCount val="18"/>
                <c:pt idx="1">
                  <c:v>2.68</c:v>
                </c:pt>
                <c:pt idx="2">
                  <c:v>2.67</c:v>
                </c:pt>
                <c:pt idx="3">
                  <c:v>2.68</c:v>
                </c:pt>
                <c:pt idx="4">
                  <c:v>2.66</c:v>
                </c:pt>
                <c:pt idx="5">
                  <c:v>2.64</c:v>
                </c:pt>
                <c:pt idx="6">
                  <c:v>2.66</c:v>
                </c:pt>
                <c:pt idx="7">
                  <c:v>2.66</c:v>
                </c:pt>
                <c:pt idx="8">
                  <c:v>2.62</c:v>
                </c:pt>
                <c:pt idx="9">
                  <c:v>2.63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8D7-4A2F-8038-73A6A84318EA}"/>
            </c:ext>
          </c:extLst>
        </c:ser>
        <c:ser>
          <c:idx val="3"/>
          <c:order val="9"/>
          <c:tx>
            <c:strRef>
              <c:f>Mg!$J$2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Mg!$J$3:$J$20</c:f>
              <c:numCache>
                <c:formatCode>0.00</c:formatCode>
                <c:ptCount val="18"/>
                <c:pt idx="0">
                  <c:v>2.69</c:v>
                </c:pt>
                <c:pt idx="1">
                  <c:v>2.5826506024096392</c:v>
                </c:pt>
                <c:pt idx="2">
                  <c:v>2.7</c:v>
                </c:pt>
                <c:pt idx="3">
                  <c:v>2.74</c:v>
                </c:pt>
                <c:pt idx="4">
                  <c:v>2.73</c:v>
                </c:pt>
                <c:pt idx="5">
                  <c:v>2.68</c:v>
                </c:pt>
                <c:pt idx="6">
                  <c:v>2.66</c:v>
                </c:pt>
                <c:pt idx="7">
                  <c:v>2.71</c:v>
                </c:pt>
                <c:pt idx="8">
                  <c:v>2.72</c:v>
                </c:pt>
                <c:pt idx="9">
                  <c:v>2.67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8D7-4A2F-8038-73A6A84318EA}"/>
            </c:ext>
          </c:extLst>
        </c:ser>
        <c:ser>
          <c:idx val="9"/>
          <c:order val="10"/>
          <c:tx>
            <c:strRef>
              <c:f>Mg!$L$2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Mg!$L$3:$L$20</c:f>
              <c:numCache>
                <c:formatCode>0.0</c:formatCode>
                <c:ptCount val="18"/>
                <c:pt idx="0">
                  <c:v>2.6</c:v>
                </c:pt>
                <c:pt idx="1">
                  <c:v>2.6</c:v>
                </c:pt>
                <c:pt idx="2">
                  <c:v>2.6</c:v>
                </c:pt>
                <c:pt idx="3">
                  <c:v>2.6</c:v>
                </c:pt>
                <c:pt idx="4">
                  <c:v>2.6</c:v>
                </c:pt>
                <c:pt idx="5">
                  <c:v>2.6</c:v>
                </c:pt>
                <c:pt idx="6">
                  <c:v>2.6</c:v>
                </c:pt>
                <c:pt idx="7">
                  <c:v>2.6</c:v>
                </c:pt>
                <c:pt idx="8">
                  <c:v>2.6</c:v>
                </c:pt>
                <c:pt idx="9">
                  <c:v>2.6</c:v>
                </c:pt>
                <c:pt idx="10">
                  <c:v>2.6</c:v>
                </c:pt>
                <c:pt idx="11">
                  <c:v>2.6</c:v>
                </c:pt>
                <c:pt idx="12">
                  <c:v>2.6</c:v>
                </c:pt>
                <c:pt idx="13">
                  <c:v>2.6</c:v>
                </c:pt>
                <c:pt idx="14">
                  <c:v>2.6</c:v>
                </c:pt>
                <c:pt idx="15">
                  <c:v>2.6</c:v>
                </c:pt>
                <c:pt idx="16">
                  <c:v>2.6</c:v>
                </c:pt>
                <c:pt idx="17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8D7-4A2F-8038-73A6A84318EA}"/>
            </c:ext>
          </c:extLst>
        </c:ser>
        <c:ser>
          <c:idx val="10"/>
          <c:order val="11"/>
          <c:tx>
            <c:strRef>
              <c:f>Mg!$M$2</c:f>
              <c:strCache>
                <c:ptCount val="1"/>
                <c:pt idx="0">
                  <c:v>8病院平均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Mg!$M$3:$M$20</c:f>
              <c:numCache>
                <c:formatCode>0.00</c:formatCode>
                <c:ptCount val="18"/>
                <c:pt idx="0">
                  <c:v>2.74</c:v>
                </c:pt>
                <c:pt idx="1">
                  <c:v>2.6342043172690768</c:v>
                </c:pt>
                <c:pt idx="2">
                  <c:v>2.6695303362573104</c:v>
                </c:pt>
                <c:pt idx="3">
                  <c:v>2.6741077256077261</c:v>
                </c:pt>
                <c:pt idx="4">
                  <c:v>2.6553396381578951</c:v>
                </c:pt>
                <c:pt idx="5">
                  <c:v>2.6710331027667991</c:v>
                </c:pt>
                <c:pt idx="6">
                  <c:v>2.6691994382022473</c:v>
                </c:pt>
                <c:pt idx="7">
                  <c:v>2.6775186403508773</c:v>
                </c:pt>
                <c:pt idx="8">
                  <c:v>2.6675912984730026</c:v>
                </c:pt>
                <c:pt idx="9">
                  <c:v>2.6731564260761775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8D7-4A2F-8038-73A6A84318EA}"/>
            </c:ext>
          </c:extLst>
        </c:ser>
        <c:ser>
          <c:idx val="11"/>
          <c:order val="12"/>
          <c:tx>
            <c:strRef>
              <c:f>Mg!$N$2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Mg!$N$3:$N$20</c:f>
              <c:numCache>
                <c:formatCode>0.00</c:formatCode>
                <c:ptCount val="18"/>
                <c:pt idx="0">
                  <c:v>0.10000000000000009</c:v>
                </c:pt>
                <c:pt idx="1">
                  <c:v>0.25800000000000001</c:v>
                </c:pt>
                <c:pt idx="2">
                  <c:v>0.18088888888888688</c:v>
                </c:pt>
                <c:pt idx="3">
                  <c:v>0.17452380952380864</c:v>
                </c:pt>
                <c:pt idx="4">
                  <c:v>0.20500000000000007</c:v>
                </c:pt>
                <c:pt idx="5">
                  <c:v>0.18527272727272637</c:v>
                </c:pt>
                <c:pt idx="6">
                  <c:v>0.2249999999999992</c:v>
                </c:pt>
                <c:pt idx="7">
                  <c:v>0.18174999999999919</c:v>
                </c:pt>
                <c:pt idx="8">
                  <c:v>0.21700000000000008</c:v>
                </c:pt>
                <c:pt idx="9">
                  <c:v>0.20555555555555438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8D7-4A2F-8038-73A6A84318EA}"/>
            </c:ext>
          </c:extLst>
        </c:ser>
        <c:ser>
          <c:idx val="12"/>
          <c:order val="13"/>
          <c:tx>
            <c:strRef>
              <c:f>Mg!$O$2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Mg!$O$3:$O$20</c:f>
              <c:numCache>
                <c:formatCode>0.0</c:formatCode>
                <c:ptCount val="18"/>
                <c:pt idx="0">
                  <c:v>2.4</c:v>
                </c:pt>
                <c:pt idx="1">
                  <c:v>2.4</c:v>
                </c:pt>
                <c:pt idx="2">
                  <c:v>2.4</c:v>
                </c:pt>
                <c:pt idx="3">
                  <c:v>2.4</c:v>
                </c:pt>
                <c:pt idx="4">
                  <c:v>2.4</c:v>
                </c:pt>
                <c:pt idx="5">
                  <c:v>2.4</c:v>
                </c:pt>
                <c:pt idx="6">
                  <c:v>2.4</c:v>
                </c:pt>
                <c:pt idx="7">
                  <c:v>2.4</c:v>
                </c:pt>
                <c:pt idx="8">
                  <c:v>2.4</c:v>
                </c:pt>
                <c:pt idx="9">
                  <c:v>2.4</c:v>
                </c:pt>
                <c:pt idx="10">
                  <c:v>2.4</c:v>
                </c:pt>
                <c:pt idx="11">
                  <c:v>2.4</c:v>
                </c:pt>
                <c:pt idx="12">
                  <c:v>2.4</c:v>
                </c:pt>
                <c:pt idx="13">
                  <c:v>2.4</c:v>
                </c:pt>
                <c:pt idx="14">
                  <c:v>2.4</c:v>
                </c:pt>
                <c:pt idx="15">
                  <c:v>2.4</c:v>
                </c:pt>
                <c:pt idx="16">
                  <c:v>2.4</c:v>
                </c:pt>
                <c:pt idx="17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8D7-4A2F-8038-73A6A84318EA}"/>
            </c:ext>
          </c:extLst>
        </c:ser>
        <c:ser>
          <c:idx val="13"/>
          <c:order val="14"/>
          <c:tx>
            <c:strRef>
              <c:f>Mg!$P$2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Mg!$P$3:$P$20</c:f>
              <c:numCache>
                <c:formatCode>0.0</c:formatCode>
                <c:ptCount val="18"/>
                <c:pt idx="0">
                  <c:v>2.8</c:v>
                </c:pt>
                <c:pt idx="1">
                  <c:v>2.8</c:v>
                </c:pt>
                <c:pt idx="2">
                  <c:v>2.8</c:v>
                </c:pt>
                <c:pt idx="3">
                  <c:v>2.8</c:v>
                </c:pt>
                <c:pt idx="4">
                  <c:v>2.8</c:v>
                </c:pt>
                <c:pt idx="5">
                  <c:v>2.8</c:v>
                </c:pt>
                <c:pt idx="6">
                  <c:v>2.8</c:v>
                </c:pt>
                <c:pt idx="7">
                  <c:v>2.8</c:v>
                </c:pt>
                <c:pt idx="8">
                  <c:v>2.8</c:v>
                </c:pt>
                <c:pt idx="9">
                  <c:v>2.8</c:v>
                </c:pt>
                <c:pt idx="10">
                  <c:v>2.8</c:v>
                </c:pt>
                <c:pt idx="11">
                  <c:v>2.8</c:v>
                </c:pt>
                <c:pt idx="12">
                  <c:v>2.8</c:v>
                </c:pt>
                <c:pt idx="13">
                  <c:v>2.8</c:v>
                </c:pt>
                <c:pt idx="14">
                  <c:v>2.8</c:v>
                </c:pt>
                <c:pt idx="15">
                  <c:v>2.8</c:v>
                </c:pt>
                <c:pt idx="16">
                  <c:v>2.8</c:v>
                </c:pt>
                <c:pt idx="17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8D7-4A2F-8038-73A6A8431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00992"/>
        <c:axId val="128103168"/>
      </c:lineChart>
      <c:catAx>
        <c:axId val="128100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103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8103168"/>
        <c:scaling>
          <c:orientation val="minMax"/>
          <c:max val="3"/>
          <c:min val="2.20000000000000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100992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41163512069"/>
          <c:y val="0.1053750477036087"/>
          <c:w val="0.1403769297502854"/>
          <c:h val="0.880103155258676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6322"/>
          <c:h val="0.72459016393442621"/>
        </c:manualLayout>
      </c:layout>
      <c:lineChart>
        <c:grouping val="standard"/>
        <c:varyColors val="0"/>
        <c:ser>
          <c:idx val="0"/>
          <c:order val="0"/>
          <c:tx>
            <c:strRef>
              <c:f>IP!$B$2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IP!$B$3:$B$20</c:f>
              <c:numCache>
                <c:formatCode>0.00</c:formatCode>
                <c:ptCount val="18"/>
                <c:pt idx="1">
                  <c:v>5.7899999999999983</c:v>
                </c:pt>
                <c:pt idx="2">
                  <c:v>5.8099999999999987</c:v>
                </c:pt>
                <c:pt idx="3">
                  <c:v>5.7904761904761886</c:v>
                </c:pt>
                <c:pt idx="4">
                  <c:v>5.7999999999999989</c:v>
                </c:pt>
                <c:pt idx="5">
                  <c:v>5.7727272727272725</c:v>
                </c:pt>
                <c:pt idx="6">
                  <c:v>5.7849999999999984</c:v>
                </c:pt>
                <c:pt idx="7">
                  <c:v>5.8062499999999986</c:v>
                </c:pt>
                <c:pt idx="8">
                  <c:v>5.8049999999999979</c:v>
                </c:pt>
                <c:pt idx="9">
                  <c:v>5.81111111111111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7-4488-851E-BAD542C2F3DD}"/>
            </c:ext>
          </c:extLst>
        </c:ser>
        <c:ser>
          <c:idx val="1"/>
          <c:order val="1"/>
          <c:tx>
            <c:strRef>
              <c:f>IP!$C$2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IP!$C$3:$C$20</c:f>
              <c:numCache>
                <c:formatCode>0.00</c:formatCode>
                <c:ptCount val="18"/>
                <c:pt idx="1">
                  <c:v>5.8559740259740289</c:v>
                </c:pt>
                <c:pt idx="2">
                  <c:v>5.8765263157894756</c:v>
                </c:pt>
                <c:pt idx="3">
                  <c:v>5.8620430107526875</c:v>
                </c:pt>
                <c:pt idx="4">
                  <c:v>5.8379268292682935</c:v>
                </c:pt>
                <c:pt idx="5">
                  <c:v>5.8426881720430135</c:v>
                </c:pt>
                <c:pt idx="6">
                  <c:v>5.832048192771083</c:v>
                </c:pt>
                <c:pt idx="7">
                  <c:v>5.8138775510204077</c:v>
                </c:pt>
                <c:pt idx="8">
                  <c:v>5.810206185567008</c:v>
                </c:pt>
                <c:pt idx="9">
                  <c:v>5.8127848101265824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7-4488-851E-BAD542C2F3DD}"/>
            </c:ext>
          </c:extLst>
        </c:ser>
        <c:ser>
          <c:idx val="2"/>
          <c:order val="2"/>
          <c:tx>
            <c:strRef>
              <c:f>IP!$D$2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IP!$D$3:$D$20</c:f>
              <c:numCache>
                <c:formatCode>0.00</c:formatCode>
                <c:ptCount val="18"/>
                <c:pt idx="1">
                  <c:v>5.8099999999999987</c:v>
                </c:pt>
                <c:pt idx="2">
                  <c:v>5.8478260869565233</c:v>
                </c:pt>
                <c:pt idx="3">
                  <c:v>5.8590909090909102</c:v>
                </c:pt>
                <c:pt idx="4">
                  <c:v>5.8421052631578938</c:v>
                </c:pt>
                <c:pt idx="5">
                  <c:v>5.7782608695652167</c:v>
                </c:pt>
                <c:pt idx="6">
                  <c:v>5.761904761904761</c:v>
                </c:pt>
                <c:pt idx="7">
                  <c:v>5.7684210526315782</c:v>
                </c:pt>
                <c:pt idx="8">
                  <c:v>5.7722222222222221</c:v>
                </c:pt>
                <c:pt idx="9">
                  <c:v>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7-4488-851E-BAD542C2F3DD}"/>
            </c:ext>
          </c:extLst>
        </c:ser>
        <c:ser>
          <c:idx val="4"/>
          <c:order val="3"/>
          <c:tx>
            <c:strRef>
              <c:f>IP!$E$2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IP!$E$3:$E$20</c:f>
              <c:numCache>
                <c:formatCode>0.00</c:formatCode>
                <c:ptCount val="18"/>
                <c:pt idx="0">
                  <c:v>5.97</c:v>
                </c:pt>
                <c:pt idx="1">
                  <c:v>5.9350000000000005</c:v>
                </c:pt>
                <c:pt idx="2">
                  <c:v>5.923</c:v>
                </c:pt>
                <c:pt idx="3">
                  <c:v>5.9269999999999996</c:v>
                </c:pt>
                <c:pt idx="4">
                  <c:v>5.9249999999999998</c:v>
                </c:pt>
                <c:pt idx="5">
                  <c:v>5.9340000000000002</c:v>
                </c:pt>
                <c:pt idx="6">
                  <c:v>5.9290000000000003</c:v>
                </c:pt>
                <c:pt idx="7">
                  <c:v>5.9169999999999998</c:v>
                </c:pt>
                <c:pt idx="8">
                  <c:v>5.9080000000000004</c:v>
                </c:pt>
                <c:pt idx="9">
                  <c:v>5.93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7-4488-851E-BAD542C2F3DD}"/>
            </c:ext>
          </c:extLst>
        </c:ser>
        <c:ser>
          <c:idx val="5"/>
          <c:order val="4"/>
          <c:tx>
            <c:strRef>
              <c:f>IP!$F$2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IP!$F$3:$F$20</c:f>
              <c:numCache>
                <c:formatCode>0.00</c:formatCode>
                <c:ptCount val="18"/>
                <c:pt idx="1">
                  <c:v>5.7944444444444425</c:v>
                </c:pt>
                <c:pt idx="2">
                  <c:v>5.7874999999999988</c:v>
                </c:pt>
                <c:pt idx="3">
                  <c:v>5.76</c:v>
                </c:pt>
                <c:pt idx="4">
                  <c:v>5.8</c:v>
                </c:pt>
                <c:pt idx="5">
                  <c:v>5.8090909090909078</c:v>
                </c:pt>
                <c:pt idx="6">
                  <c:v>5.7799999999999994</c:v>
                </c:pt>
                <c:pt idx="7">
                  <c:v>5.7684210526315782</c:v>
                </c:pt>
                <c:pt idx="8">
                  <c:v>5.7947368421052614</c:v>
                </c:pt>
                <c:pt idx="9">
                  <c:v>5.7999999999999989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7-4488-851E-BAD542C2F3DD}"/>
            </c:ext>
          </c:extLst>
        </c:ser>
        <c:ser>
          <c:idx val="6"/>
          <c:order val="5"/>
          <c:tx>
            <c:strRef>
              <c:f>IP!$G$2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IP!$G$3:$G$20</c:f>
              <c:numCache>
                <c:formatCode>0.00</c:formatCode>
                <c:ptCount val="18"/>
                <c:pt idx="1">
                  <c:v>5.82</c:v>
                </c:pt>
                <c:pt idx="2">
                  <c:v>5.7366666666666672</c:v>
                </c:pt>
                <c:pt idx="3">
                  <c:v>5.7180769230769233</c:v>
                </c:pt>
                <c:pt idx="4">
                  <c:v>5.7263157894736851</c:v>
                </c:pt>
                <c:pt idx="5">
                  <c:v>5.7566666666666668</c:v>
                </c:pt>
                <c:pt idx="6">
                  <c:v>5.7639130434782606</c:v>
                </c:pt>
                <c:pt idx="7">
                  <c:v>5.7926086956521736</c:v>
                </c:pt>
                <c:pt idx="8">
                  <c:v>5.7708000000000013</c:v>
                </c:pt>
                <c:pt idx="9">
                  <c:v>5.7795454545454552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147-4488-851E-BAD542C2F3DD}"/>
            </c:ext>
          </c:extLst>
        </c:ser>
        <c:ser>
          <c:idx val="7"/>
          <c:order val="6"/>
          <c:tx>
            <c:strRef>
              <c:f>IP!$H$2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IP!$H$3:$H$20</c:f>
              <c:numCache>
                <c:formatCode>0.00</c:formatCode>
                <c:ptCount val="18"/>
                <c:pt idx="1">
                  <c:v>5.86</c:v>
                </c:pt>
                <c:pt idx="2">
                  <c:v>5.8579999999999997</c:v>
                </c:pt>
                <c:pt idx="3">
                  <c:v>5.8520000000000003</c:v>
                </c:pt>
                <c:pt idx="4">
                  <c:v>5.8570000000000002</c:v>
                </c:pt>
                <c:pt idx="5">
                  <c:v>5.8390000000000004</c:v>
                </c:pt>
                <c:pt idx="6">
                  <c:v>5.8529999999999998</c:v>
                </c:pt>
                <c:pt idx="7">
                  <c:v>5.8780000000000001</c:v>
                </c:pt>
                <c:pt idx="8">
                  <c:v>5.8650000000000002</c:v>
                </c:pt>
                <c:pt idx="9">
                  <c:v>5.8869999999999996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147-4488-851E-BAD542C2F3DD}"/>
            </c:ext>
          </c:extLst>
        </c:ser>
        <c:ser>
          <c:idx val="8"/>
          <c:order val="7"/>
          <c:tx>
            <c:strRef>
              <c:f>IP!$I$2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IP!$I$3:$I$20</c:f>
              <c:numCache>
                <c:formatCode>0.00</c:formatCode>
                <c:ptCount val="18"/>
                <c:pt idx="1">
                  <c:v>5.89</c:v>
                </c:pt>
                <c:pt idx="2">
                  <c:v>5.85</c:v>
                </c:pt>
                <c:pt idx="3">
                  <c:v>5.84</c:v>
                </c:pt>
                <c:pt idx="4">
                  <c:v>5.86</c:v>
                </c:pt>
                <c:pt idx="5">
                  <c:v>5.87</c:v>
                </c:pt>
                <c:pt idx="6">
                  <c:v>5.87</c:v>
                </c:pt>
                <c:pt idx="7">
                  <c:v>5.86</c:v>
                </c:pt>
                <c:pt idx="8">
                  <c:v>5.86</c:v>
                </c:pt>
                <c:pt idx="9">
                  <c:v>5.86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147-4488-851E-BAD542C2F3DD}"/>
            </c:ext>
          </c:extLst>
        </c:ser>
        <c:ser>
          <c:idx val="3"/>
          <c:order val="8"/>
          <c:tx>
            <c:strRef>
              <c:f>IP!$J$2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IP!$J$3:$J$20</c:f>
              <c:numCache>
                <c:formatCode>0.00</c:formatCode>
                <c:ptCount val="18"/>
                <c:pt idx="0">
                  <c:v>5.92</c:v>
                </c:pt>
                <c:pt idx="1">
                  <c:v>5.8559740259740289</c:v>
                </c:pt>
                <c:pt idx="2">
                  <c:v>5.88</c:v>
                </c:pt>
                <c:pt idx="3">
                  <c:v>5.84</c:v>
                </c:pt>
                <c:pt idx="4">
                  <c:v>5.82</c:v>
                </c:pt>
                <c:pt idx="5">
                  <c:v>5.81</c:v>
                </c:pt>
                <c:pt idx="6">
                  <c:v>5.8</c:v>
                </c:pt>
                <c:pt idx="7">
                  <c:v>5.8</c:v>
                </c:pt>
                <c:pt idx="8">
                  <c:v>5.78</c:v>
                </c:pt>
                <c:pt idx="9">
                  <c:v>5.79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147-4488-851E-BAD542C2F3DD}"/>
            </c:ext>
          </c:extLst>
        </c:ser>
        <c:ser>
          <c:idx val="14"/>
          <c:order val="9"/>
          <c:tx>
            <c:strRef>
              <c:f>IP!$K$2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IP!$K$3:$K$20</c:f>
              <c:numCache>
                <c:formatCode>0.00</c:formatCode>
                <c:ptCount val="18"/>
                <c:pt idx="1">
                  <c:v>5.8555555555555543</c:v>
                </c:pt>
                <c:pt idx="2">
                  <c:v>5.8833333333333337</c:v>
                </c:pt>
                <c:pt idx="3">
                  <c:v>5.8800000000000008</c:v>
                </c:pt>
                <c:pt idx="4">
                  <c:v>5.8700000000000019</c:v>
                </c:pt>
                <c:pt idx="5">
                  <c:v>5.9050000000000002</c:v>
                </c:pt>
                <c:pt idx="6">
                  <c:v>5.8900000000000015</c:v>
                </c:pt>
                <c:pt idx="7">
                  <c:v>5.8421052631578947</c:v>
                </c:pt>
                <c:pt idx="8">
                  <c:v>5.8999999999999995</c:v>
                </c:pt>
                <c:pt idx="9">
                  <c:v>5.9333333333333345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147-4488-851E-BAD542C2F3DD}"/>
            </c:ext>
          </c:extLst>
        </c:ser>
        <c:ser>
          <c:idx val="9"/>
          <c:order val="10"/>
          <c:tx>
            <c:strRef>
              <c:f>IP!$L$2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IP!$L$3:$L$20</c:f>
              <c:numCache>
                <c:formatCode>0.0</c:formatCode>
                <c:ptCount val="18"/>
                <c:pt idx="0">
                  <c:v>5.8</c:v>
                </c:pt>
                <c:pt idx="1">
                  <c:v>5.8</c:v>
                </c:pt>
                <c:pt idx="2">
                  <c:v>5.8</c:v>
                </c:pt>
                <c:pt idx="3">
                  <c:v>5.8</c:v>
                </c:pt>
                <c:pt idx="4">
                  <c:v>5.8</c:v>
                </c:pt>
                <c:pt idx="5">
                  <c:v>5.8</c:v>
                </c:pt>
                <c:pt idx="6">
                  <c:v>5.8</c:v>
                </c:pt>
                <c:pt idx="7">
                  <c:v>5.8</c:v>
                </c:pt>
                <c:pt idx="8">
                  <c:v>5.8</c:v>
                </c:pt>
                <c:pt idx="9">
                  <c:v>5.8</c:v>
                </c:pt>
                <c:pt idx="10">
                  <c:v>5.8</c:v>
                </c:pt>
                <c:pt idx="11">
                  <c:v>5.8</c:v>
                </c:pt>
                <c:pt idx="12">
                  <c:v>5.8</c:v>
                </c:pt>
                <c:pt idx="13">
                  <c:v>5.8</c:v>
                </c:pt>
                <c:pt idx="14">
                  <c:v>5.8</c:v>
                </c:pt>
                <c:pt idx="15">
                  <c:v>5.8</c:v>
                </c:pt>
                <c:pt idx="16">
                  <c:v>5.8</c:v>
                </c:pt>
                <c:pt idx="17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147-4488-851E-BAD542C2F3DD}"/>
            </c:ext>
          </c:extLst>
        </c:ser>
        <c:ser>
          <c:idx val="10"/>
          <c:order val="11"/>
          <c:tx>
            <c:strRef>
              <c:f>IP!$M$2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IP!$M$3:$M$20</c:f>
              <c:numCache>
                <c:formatCode>0.00</c:formatCode>
                <c:ptCount val="18"/>
                <c:pt idx="0">
                  <c:v>5.9450000000000003</c:v>
                </c:pt>
                <c:pt idx="1">
                  <c:v>5.8466948051948053</c:v>
                </c:pt>
                <c:pt idx="2">
                  <c:v>5.8452852402745998</c:v>
                </c:pt>
                <c:pt idx="3">
                  <c:v>5.8328687033396713</c:v>
                </c:pt>
                <c:pt idx="4">
                  <c:v>5.8338347881899875</c:v>
                </c:pt>
                <c:pt idx="5">
                  <c:v>5.8317433890093078</c:v>
                </c:pt>
                <c:pt idx="6">
                  <c:v>5.8264865998154098</c:v>
                </c:pt>
                <c:pt idx="7">
                  <c:v>5.8246683615093628</c:v>
                </c:pt>
                <c:pt idx="8">
                  <c:v>5.8265965249894496</c:v>
                </c:pt>
                <c:pt idx="9">
                  <c:v>5.836377470911648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147-4488-851E-BAD542C2F3DD}"/>
            </c:ext>
          </c:extLst>
        </c:ser>
        <c:ser>
          <c:idx val="11"/>
          <c:order val="12"/>
          <c:tx>
            <c:strRef>
              <c:f>IP!$N$2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IP!$N$3:$N$20</c:f>
              <c:numCache>
                <c:formatCode>0.00</c:formatCode>
                <c:ptCount val="18"/>
                <c:pt idx="0">
                  <c:v>4.9999999999999822E-2</c:v>
                </c:pt>
                <c:pt idx="1">
                  <c:v>0.14500000000000224</c:v>
                </c:pt>
                <c:pt idx="2">
                  <c:v>0.1863333333333328</c:v>
                </c:pt>
                <c:pt idx="3">
                  <c:v>0.20892307692307632</c:v>
                </c:pt>
                <c:pt idx="4">
                  <c:v>0.19868421052631469</c:v>
                </c:pt>
                <c:pt idx="5">
                  <c:v>0.17733333333333334</c:v>
                </c:pt>
                <c:pt idx="6">
                  <c:v>0.1670952380952393</c:v>
                </c:pt>
                <c:pt idx="7">
                  <c:v>0.14857894736842159</c:v>
                </c:pt>
                <c:pt idx="8">
                  <c:v>0.1371999999999991</c:v>
                </c:pt>
                <c:pt idx="9">
                  <c:v>0.17333333333333467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147-4488-851E-BAD542C2F3DD}"/>
            </c:ext>
          </c:extLst>
        </c:ser>
        <c:ser>
          <c:idx val="12"/>
          <c:order val="13"/>
          <c:tx>
            <c:strRef>
              <c:f>IP!$O$2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IP!$O$3:$O$20</c:f>
              <c:numCache>
                <c:formatCode>0.0</c:formatCode>
                <c:ptCount val="18"/>
                <c:pt idx="0">
                  <c:v>5.6</c:v>
                </c:pt>
                <c:pt idx="1">
                  <c:v>5.6</c:v>
                </c:pt>
                <c:pt idx="2">
                  <c:v>5.6</c:v>
                </c:pt>
                <c:pt idx="3">
                  <c:v>5.6</c:v>
                </c:pt>
                <c:pt idx="4">
                  <c:v>5.6</c:v>
                </c:pt>
                <c:pt idx="5">
                  <c:v>5.6</c:v>
                </c:pt>
                <c:pt idx="6">
                  <c:v>5.6</c:v>
                </c:pt>
                <c:pt idx="7">
                  <c:v>5.6</c:v>
                </c:pt>
                <c:pt idx="8">
                  <c:v>5.6</c:v>
                </c:pt>
                <c:pt idx="9">
                  <c:v>5.6</c:v>
                </c:pt>
                <c:pt idx="10">
                  <c:v>5.6</c:v>
                </c:pt>
                <c:pt idx="11">
                  <c:v>5.6</c:v>
                </c:pt>
                <c:pt idx="12">
                  <c:v>5.6</c:v>
                </c:pt>
                <c:pt idx="13">
                  <c:v>5.6</c:v>
                </c:pt>
                <c:pt idx="14">
                  <c:v>5.6</c:v>
                </c:pt>
                <c:pt idx="15">
                  <c:v>5.6</c:v>
                </c:pt>
                <c:pt idx="16">
                  <c:v>5.6</c:v>
                </c:pt>
                <c:pt idx="17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147-4488-851E-BAD542C2F3DD}"/>
            </c:ext>
          </c:extLst>
        </c:ser>
        <c:ser>
          <c:idx val="13"/>
          <c:order val="14"/>
          <c:tx>
            <c:strRef>
              <c:f>IP!$P$2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IP!$P$3:$P$20</c:f>
              <c:numCache>
                <c:formatCode>0.0</c:formatCode>
                <c:ptCount val="1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147-4488-851E-BAD542C2F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375808"/>
        <c:axId val="128255104"/>
      </c:lineChart>
      <c:catAx>
        <c:axId val="128375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255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8255104"/>
        <c:scaling>
          <c:orientation val="minMax"/>
          <c:max val="6.2"/>
          <c:min val="5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375808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58636123948736"/>
          <c:y val="0.10709148346820886"/>
          <c:w val="0.16141754385964904"/>
          <c:h val="0.87241023311452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6411"/>
          <c:h val="0.72459016393442621"/>
        </c:manualLayout>
      </c:layout>
      <c:lineChart>
        <c:grouping val="standard"/>
        <c:varyColors val="0"/>
        <c:ser>
          <c:idx val="0"/>
          <c:order val="0"/>
          <c:tx>
            <c:strRef>
              <c:f>IgG!$B$2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IgG!$B$3:$B$20</c:f>
              <c:numCache>
                <c:formatCode>0.0</c:formatCode>
                <c:ptCount val="18"/>
                <c:pt idx="1">
                  <c:v>1014.35</c:v>
                </c:pt>
                <c:pt idx="2">
                  <c:v>1010.45</c:v>
                </c:pt>
                <c:pt idx="3">
                  <c:v>1013.4761904761905</c:v>
                </c:pt>
                <c:pt idx="4">
                  <c:v>1013.45</c:v>
                </c:pt>
                <c:pt idx="5">
                  <c:v>1013.4090909090909</c:v>
                </c:pt>
                <c:pt idx="6">
                  <c:v>1012.2</c:v>
                </c:pt>
                <c:pt idx="7">
                  <c:v>1010.625</c:v>
                </c:pt>
                <c:pt idx="8">
                  <c:v>1019.05</c:v>
                </c:pt>
                <c:pt idx="9">
                  <c:v>1009.1666666666666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BA-4373-8F92-3A9CB65BD70F}"/>
            </c:ext>
          </c:extLst>
        </c:ser>
        <c:ser>
          <c:idx val="1"/>
          <c:order val="1"/>
          <c:tx>
            <c:strRef>
              <c:f>IgG!$C$2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IgG!$C$3:$C$20</c:f>
              <c:numCache>
                <c:formatCode>0.0</c:formatCode>
                <c:ptCount val="18"/>
                <c:pt idx="1">
                  <c:v>1000.5802631578948</c:v>
                </c:pt>
                <c:pt idx="2">
                  <c:v>995.79555555555567</c:v>
                </c:pt>
                <c:pt idx="3">
                  <c:v>1000.1825581395352</c:v>
                </c:pt>
                <c:pt idx="4">
                  <c:v>1001.1719512195119</c:v>
                </c:pt>
                <c:pt idx="5">
                  <c:v>1008.5413043478263</c:v>
                </c:pt>
                <c:pt idx="6">
                  <c:v>1008.6597560975611</c:v>
                </c:pt>
                <c:pt idx="7">
                  <c:v>1015.2659793814438</c:v>
                </c:pt>
                <c:pt idx="8">
                  <c:v>1011.8773195876289</c:v>
                </c:pt>
                <c:pt idx="9">
                  <c:v>1015.1230769230766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BA-4373-8F92-3A9CB65BD70F}"/>
            </c:ext>
          </c:extLst>
        </c:ser>
        <c:ser>
          <c:idx val="2"/>
          <c:order val="2"/>
          <c:tx>
            <c:strRef>
              <c:f>IgG!$D$2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IgG!$D$3:$D$20</c:f>
              <c:numCache>
                <c:formatCode>0.0</c:formatCode>
                <c:ptCount val="18"/>
                <c:pt idx="1">
                  <c:v>1025.7142857142856</c:v>
                </c:pt>
                <c:pt idx="2">
                  <c:v>1024.4888888888891</c:v>
                </c:pt>
                <c:pt idx="3">
                  <c:v>1027.0263157894738</c:v>
                </c:pt>
                <c:pt idx="4">
                  <c:v>1027.9733333333334</c:v>
                </c:pt>
                <c:pt idx="5">
                  <c:v>1032.7350000000001</c:v>
                </c:pt>
                <c:pt idx="6">
                  <c:v>1022.2647058823529</c:v>
                </c:pt>
                <c:pt idx="7">
                  <c:v>1009.6333333333333</c:v>
                </c:pt>
                <c:pt idx="8">
                  <c:v>1014.2866666666666</c:v>
                </c:pt>
                <c:pt idx="9">
                  <c:v>1010.9499999999999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BA-4373-8F92-3A9CB65BD70F}"/>
            </c:ext>
          </c:extLst>
        </c:ser>
        <c:ser>
          <c:idx val="4"/>
          <c:order val="3"/>
          <c:tx>
            <c:strRef>
              <c:f>IgG!$E$2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IgG!$E$3:$E$20</c:f>
              <c:numCache>
                <c:formatCode>0.0_ 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BA-4373-8F92-3A9CB65BD70F}"/>
            </c:ext>
          </c:extLst>
        </c:ser>
        <c:ser>
          <c:idx val="5"/>
          <c:order val="4"/>
          <c:tx>
            <c:strRef>
              <c:f>IgG!$F$2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IgG!$F$3:$F$20</c:f>
              <c:numCache>
                <c:formatCode>0.0</c:formatCode>
                <c:ptCount val="18"/>
                <c:pt idx="1">
                  <c:v>1005.2777777777778</c:v>
                </c:pt>
                <c:pt idx="2">
                  <c:v>1002.125</c:v>
                </c:pt>
                <c:pt idx="3">
                  <c:v>971.15</c:v>
                </c:pt>
                <c:pt idx="4">
                  <c:v>986.3</c:v>
                </c:pt>
                <c:pt idx="5">
                  <c:v>1004.6818181818181</c:v>
                </c:pt>
                <c:pt idx="6">
                  <c:v>1000.05</c:v>
                </c:pt>
                <c:pt idx="7">
                  <c:v>1005.6315789473684</c:v>
                </c:pt>
                <c:pt idx="8">
                  <c:v>1013.3684210526316</c:v>
                </c:pt>
                <c:pt idx="9">
                  <c:v>1006.1764705882352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CBA-4373-8F92-3A9CB65BD70F}"/>
            </c:ext>
          </c:extLst>
        </c:ser>
        <c:ser>
          <c:idx val="6"/>
          <c:order val="5"/>
          <c:tx>
            <c:strRef>
              <c:f>IgG!$G$2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IgG!$G$3:$G$20</c:f>
              <c:numCache>
                <c:formatCode>0.0</c:formatCode>
                <c:ptCount val="18"/>
                <c:pt idx="1">
                  <c:v>993.3</c:v>
                </c:pt>
                <c:pt idx="2">
                  <c:v>1011.3735833333334</c:v>
                </c:pt>
                <c:pt idx="3">
                  <c:v>1000.8339615384616</c:v>
                </c:pt>
                <c:pt idx="4">
                  <c:v>1004.7482105263158</c:v>
                </c:pt>
                <c:pt idx="5">
                  <c:v>1006.4747037037037</c:v>
                </c:pt>
                <c:pt idx="6">
                  <c:v>1016.5601739130434</c:v>
                </c:pt>
                <c:pt idx="7">
                  <c:v>1017.9536521739129</c:v>
                </c:pt>
                <c:pt idx="8">
                  <c:v>1016.768</c:v>
                </c:pt>
                <c:pt idx="9">
                  <c:v>1006.2280454545454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CBA-4373-8F92-3A9CB65BD70F}"/>
            </c:ext>
          </c:extLst>
        </c:ser>
        <c:ser>
          <c:idx val="7"/>
          <c:order val="6"/>
          <c:tx>
            <c:strRef>
              <c:f>IgG!$H$2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IgG!$H$3:$H$20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CBA-4373-8F92-3A9CB65BD70F}"/>
            </c:ext>
          </c:extLst>
        </c:ser>
        <c:ser>
          <c:idx val="8"/>
          <c:order val="7"/>
          <c:tx>
            <c:strRef>
              <c:f>IgG!$I$2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IgG!$I$3:$I$20</c:f>
              <c:numCache>
                <c:formatCode>0.0</c:formatCode>
                <c:ptCount val="18"/>
                <c:pt idx="1">
                  <c:v>1014.5</c:v>
                </c:pt>
                <c:pt idx="2">
                  <c:v>1015.28</c:v>
                </c:pt>
                <c:pt idx="3">
                  <c:v>1013.6</c:v>
                </c:pt>
                <c:pt idx="4">
                  <c:v>1014.6</c:v>
                </c:pt>
                <c:pt idx="5">
                  <c:v>1015.65</c:v>
                </c:pt>
                <c:pt idx="6">
                  <c:v>1015.65</c:v>
                </c:pt>
                <c:pt idx="7">
                  <c:v>1012.32</c:v>
                </c:pt>
                <c:pt idx="8">
                  <c:v>1011.71</c:v>
                </c:pt>
                <c:pt idx="9">
                  <c:v>1009.11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CBA-4373-8F92-3A9CB65BD70F}"/>
            </c:ext>
          </c:extLst>
        </c:ser>
        <c:ser>
          <c:idx val="3"/>
          <c:order val="8"/>
          <c:tx>
            <c:strRef>
              <c:f>IgG!$J$2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IgG!$J$3:$J$20</c:f>
              <c:numCache>
                <c:formatCode>0.0</c:formatCode>
                <c:ptCount val="18"/>
                <c:pt idx="0">
                  <c:v>1012.1</c:v>
                </c:pt>
                <c:pt idx="1">
                  <c:v>1000.5802631578948</c:v>
                </c:pt>
                <c:pt idx="2">
                  <c:v>1023.65</c:v>
                </c:pt>
                <c:pt idx="3">
                  <c:v>1024.9000000000001</c:v>
                </c:pt>
                <c:pt idx="4">
                  <c:v>1016.13</c:v>
                </c:pt>
                <c:pt idx="5">
                  <c:v>1015.12</c:v>
                </c:pt>
                <c:pt idx="6">
                  <c:v>1024.8800000000001</c:v>
                </c:pt>
                <c:pt idx="7">
                  <c:v>1030</c:v>
                </c:pt>
                <c:pt idx="8">
                  <c:v>1018.71</c:v>
                </c:pt>
                <c:pt idx="9">
                  <c:v>1020.23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CBA-4373-8F92-3A9CB65BD70F}"/>
            </c:ext>
          </c:extLst>
        </c:ser>
        <c:ser>
          <c:idx val="14"/>
          <c:order val="9"/>
          <c:tx>
            <c:strRef>
              <c:f>IgG!$K$2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IgG!$K$3:$K$20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CBA-4373-8F92-3A9CB65BD70F}"/>
            </c:ext>
          </c:extLst>
        </c:ser>
        <c:ser>
          <c:idx val="9"/>
          <c:order val="10"/>
          <c:tx>
            <c:strRef>
              <c:f>IgG!$L$2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IgG!$L$3:$L$20</c:f>
              <c:numCache>
                <c:formatCode>0</c:formatCode>
                <c:ptCount val="18"/>
                <c:pt idx="0">
                  <c:v>1008</c:v>
                </c:pt>
                <c:pt idx="1">
                  <c:v>1008</c:v>
                </c:pt>
                <c:pt idx="2">
                  <c:v>1008</c:v>
                </c:pt>
                <c:pt idx="3">
                  <c:v>1008</c:v>
                </c:pt>
                <c:pt idx="4">
                  <c:v>1008</c:v>
                </c:pt>
                <c:pt idx="5">
                  <c:v>1008</c:v>
                </c:pt>
                <c:pt idx="6">
                  <c:v>1008</c:v>
                </c:pt>
                <c:pt idx="7">
                  <c:v>1008</c:v>
                </c:pt>
                <c:pt idx="8">
                  <c:v>1008</c:v>
                </c:pt>
                <c:pt idx="9">
                  <c:v>1008</c:v>
                </c:pt>
                <c:pt idx="10">
                  <c:v>1008</c:v>
                </c:pt>
                <c:pt idx="11">
                  <c:v>1008</c:v>
                </c:pt>
                <c:pt idx="12">
                  <c:v>1008</c:v>
                </c:pt>
                <c:pt idx="13">
                  <c:v>1008</c:v>
                </c:pt>
                <c:pt idx="14">
                  <c:v>1008</c:v>
                </c:pt>
                <c:pt idx="15">
                  <c:v>1008</c:v>
                </c:pt>
                <c:pt idx="16">
                  <c:v>1008</c:v>
                </c:pt>
                <c:pt idx="17">
                  <c:v>1008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CBA-4373-8F92-3A9CB65BD70F}"/>
            </c:ext>
          </c:extLst>
        </c:ser>
        <c:ser>
          <c:idx val="10"/>
          <c:order val="11"/>
          <c:tx>
            <c:strRef>
              <c:f>IgG!$M$2</c:f>
              <c:strCache>
                <c:ptCount val="1"/>
                <c:pt idx="0">
                  <c:v>7病院平均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IgG!$M$3:$M$20</c:f>
              <c:numCache>
                <c:formatCode>0.0</c:formatCode>
                <c:ptCount val="18"/>
                <c:pt idx="0">
                  <c:v>1012.1</c:v>
                </c:pt>
                <c:pt idx="1">
                  <c:v>1007.7575128296932</c:v>
                </c:pt>
                <c:pt idx="2">
                  <c:v>1011.8804325396825</c:v>
                </c:pt>
                <c:pt idx="3">
                  <c:v>1007.3098608490945</c:v>
                </c:pt>
                <c:pt idx="4">
                  <c:v>1009.1962135827374</c:v>
                </c:pt>
                <c:pt idx="5">
                  <c:v>1013.8017024489199</c:v>
                </c:pt>
                <c:pt idx="6">
                  <c:v>1014.3235194132795</c:v>
                </c:pt>
                <c:pt idx="7">
                  <c:v>1014.4899348337225</c:v>
                </c:pt>
                <c:pt idx="8">
                  <c:v>1015.1100581867039</c:v>
                </c:pt>
                <c:pt idx="9">
                  <c:v>1010.9977513760748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CBA-4373-8F92-3A9CB65BD70F}"/>
            </c:ext>
          </c:extLst>
        </c:ser>
        <c:ser>
          <c:idx val="11"/>
          <c:order val="12"/>
          <c:tx>
            <c:strRef>
              <c:f>IgG!$N$2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IgG!$N$3:$N$20</c:f>
              <c:numCache>
                <c:formatCode>0.0</c:formatCode>
                <c:ptCount val="18"/>
                <c:pt idx="0">
                  <c:v>0</c:v>
                </c:pt>
                <c:pt idx="1">
                  <c:v>32.414285714285597</c:v>
                </c:pt>
                <c:pt idx="2">
                  <c:v>28.693333333333385</c:v>
                </c:pt>
                <c:pt idx="3">
                  <c:v>55.876315789473779</c:v>
                </c:pt>
                <c:pt idx="4">
                  <c:v>41.673333333333403</c:v>
                </c:pt>
                <c:pt idx="5">
                  <c:v>28.053181818181997</c:v>
                </c:pt>
                <c:pt idx="6">
                  <c:v>24.830000000000155</c:v>
                </c:pt>
                <c:pt idx="7">
                  <c:v>24.368421052631561</c:v>
                </c:pt>
                <c:pt idx="8">
                  <c:v>7.3399999999999181</c:v>
                </c:pt>
                <c:pt idx="9">
                  <c:v>14.053529411764771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CBA-4373-8F92-3A9CB65BD70F}"/>
            </c:ext>
          </c:extLst>
        </c:ser>
        <c:ser>
          <c:idx val="12"/>
          <c:order val="13"/>
          <c:tx>
            <c:strRef>
              <c:f>IgG!$O$2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IgG!$O$3:$O$20</c:f>
              <c:numCache>
                <c:formatCode>0</c:formatCode>
                <c:ptCount val="18"/>
                <c:pt idx="0">
                  <c:v>957</c:v>
                </c:pt>
                <c:pt idx="1">
                  <c:v>957</c:v>
                </c:pt>
                <c:pt idx="2">
                  <c:v>957</c:v>
                </c:pt>
                <c:pt idx="3">
                  <c:v>957</c:v>
                </c:pt>
                <c:pt idx="4">
                  <c:v>957</c:v>
                </c:pt>
                <c:pt idx="5">
                  <c:v>957</c:v>
                </c:pt>
                <c:pt idx="6">
                  <c:v>957</c:v>
                </c:pt>
                <c:pt idx="7">
                  <c:v>957</c:v>
                </c:pt>
                <c:pt idx="8">
                  <c:v>957</c:v>
                </c:pt>
                <c:pt idx="9">
                  <c:v>957</c:v>
                </c:pt>
                <c:pt idx="10">
                  <c:v>957</c:v>
                </c:pt>
                <c:pt idx="11">
                  <c:v>957</c:v>
                </c:pt>
                <c:pt idx="12">
                  <c:v>957</c:v>
                </c:pt>
                <c:pt idx="13">
                  <c:v>957</c:v>
                </c:pt>
                <c:pt idx="14">
                  <c:v>957</c:v>
                </c:pt>
                <c:pt idx="15">
                  <c:v>957</c:v>
                </c:pt>
                <c:pt idx="16">
                  <c:v>957</c:v>
                </c:pt>
                <c:pt idx="17">
                  <c:v>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CBA-4373-8F92-3A9CB65BD70F}"/>
            </c:ext>
          </c:extLst>
        </c:ser>
        <c:ser>
          <c:idx val="13"/>
          <c:order val="14"/>
          <c:tx>
            <c:strRef>
              <c:f>IgG!$P$2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IgG!$P$3:$P$20</c:f>
              <c:numCache>
                <c:formatCode>0</c:formatCode>
                <c:ptCount val="18"/>
                <c:pt idx="0">
                  <c:v>1059</c:v>
                </c:pt>
                <c:pt idx="1">
                  <c:v>1059</c:v>
                </c:pt>
                <c:pt idx="2">
                  <c:v>1059</c:v>
                </c:pt>
                <c:pt idx="3">
                  <c:v>1059</c:v>
                </c:pt>
                <c:pt idx="4">
                  <c:v>1059</c:v>
                </c:pt>
                <c:pt idx="5">
                  <c:v>1059</c:v>
                </c:pt>
                <c:pt idx="6">
                  <c:v>1059</c:v>
                </c:pt>
                <c:pt idx="7">
                  <c:v>1059</c:v>
                </c:pt>
                <c:pt idx="8">
                  <c:v>1059</c:v>
                </c:pt>
                <c:pt idx="9">
                  <c:v>1059</c:v>
                </c:pt>
                <c:pt idx="10">
                  <c:v>1059</c:v>
                </c:pt>
                <c:pt idx="11">
                  <c:v>1059</c:v>
                </c:pt>
                <c:pt idx="12">
                  <c:v>1059</c:v>
                </c:pt>
                <c:pt idx="13">
                  <c:v>1059</c:v>
                </c:pt>
                <c:pt idx="14">
                  <c:v>1059</c:v>
                </c:pt>
                <c:pt idx="15">
                  <c:v>1059</c:v>
                </c:pt>
                <c:pt idx="16">
                  <c:v>1059</c:v>
                </c:pt>
                <c:pt idx="17">
                  <c:v>1059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CBA-4373-8F92-3A9CB65BD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843328"/>
        <c:axId val="126288640"/>
      </c:lineChart>
      <c:catAx>
        <c:axId val="127843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628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288640"/>
        <c:scaling>
          <c:orientation val="minMax"/>
          <c:max val="1110"/>
          <c:min val="9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7843328"/>
        <c:crosses val="autoZero"/>
        <c:crossBetween val="between"/>
        <c:majorUnit val="5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38417619856"/>
          <c:y val="0.14098328763218199"/>
          <c:w val="0.16141764753633359"/>
          <c:h val="0.85901659344152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71190827686564"/>
          <c:y val="7.6923192492777168E-2"/>
          <c:w val="0.58572294272039527"/>
          <c:h val="0.78461656342632657"/>
        </c:manualLayout>
      </c:layout>
      <c:lineChart>
        <c:grouping val="standard"/>
        <c:varyColors val="0"/>
        <c:ser>
          <c:idx val="2"/>
          <c:order val="0"/>
          <c:tx>
            <c:strRef>
              <c:f>CL!$C$2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66CC"/>
              </a:solidFill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val>
            <c:numRef>
              <c:f>CL!$C$3:$C$20</c:f>
              <c:numCache>
                <c:formatCode>0.0</c:formatCode>
                <c:ptCount val="18"/>
                <c:pt idx="1">
                  <c:v>103.32337662337655</c:v>
                </c:pt>
                <c:pt idx="2">
                  <c:v>103.56315789473682</c:v>
                </c:pt>
                <c:pt idx="3">
                  <c:v>103.32696629213487</c:v>
                </c:pt>
                <c:pt idx="4">
                  <c:v>102.99195402298849</c:v>
                </c:pt>
                <c:pt idx="5">
                  <c:v>103.25049504950491</c:v>
                </c:pt>
                <c:pt idx="6">
                  <c:v>104.12588235294116</c:v>
                </c:pt>
                <c:pt idx="7">
                  <c:v>104.71057692307696</c:v>
                </c:pt>
                <c:pt idx="8">
                  <c:v>104.21764705882356</c:v>
                </c:pt>
                <c:pt idx="9">
                  <c:v>103.88023255813953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0D-4F2F-8116-7E826B17C557}"/>
            </c:ext>
          </c:extLst>
        </c:ser>
        <c:ser>
          <c:idx val="8"/>
          <c:order val="1"/>
          <c:tx>
            <c:strRef>
              <c:f>CL!$E$2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</a:ln>
            </c:spPr>
          </c:marker>
          <c:val>
            <c:numRef>
              <c:f>CL!$E$3:$E$20</c:f>
              <c:numCache>
                <c:formatCode>0.0</c:formatCode>
                <c:ptCount val="18"/>
                <c:pt idx="0">
                  <c:v>103.5</c:v>
                </c:pt>
                <c:pt idx="1">
                  <c:v>103.34</c:v>
                </c:pt>
                <c:pt idx="2">
                  <c:v>102.596</c:v>
                </c:pt>
                <c:pt idx="3">
                  <c:v>103.167</c:v>
                </c:pt>
                <c:pt idx="4">
                  <c:v>101.81699999999999</c:v>
                </c:pt>
                <c:pt idx="5">
                  <c:v>102.95099999999999</c:v>
                </c:pt>
                <c:pt idx="6">
                  <c:v>102.547</c:v>
                </c:pt>
                <c:pt idx="7">
                  <c:v>102.791</c:v>
                </c:pt>
                <c:pt idx="8">
                  <c:v>101.94</c:v>
                </c:pt>
                <c:pt idx="9">
                  <c:v>103.63800000000001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0D-4F2F-8116-7E826B17C557}"/>
            </c:ext>
          </c:extLst>
        </c:ser>
        <c:ser>
          <c:idx val="0"/>
          <c:order val="2"/>
          <c:tx>
            <c:strRef>
              <c:f>CL!$G$2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CL!$G$3:$G$20</c:f>
              <c:numCache>
                <c:formatCode>0.0</c:formatCode>
                <c:ptCount val="18"/>
                <c:pt idx="1">
                  <c:v>104.3</c:v>
                </c:pt>
                <c:pt idx="2">
                  <c:v>103.37083333333332</c:v>
                </c:pt>
                <c:pt idx="3">
                  <c:v>103.83230769230769</c:v>
                </c:pt>
                <c:pt idx="4">
                  <c:v>104.1642105263158</c:v>
                </c:pt>
                <c:pt idx="5">
                  <c:v>103.37962962962963</c:v>
                </c:pt>
                <c:pt idx="6">
                  <c:v>103.11045454545454</c:v>
                </c:pt>
                <c:pt idx="7">
                  <c:v>102.59</c:v>
                </c:pt>
                <c:pt idx="8">
                  <c:v>103.59444444444445</c:v>
                </c:pt>
                <c:pt idx="9">
                  <c:v>103.97090909090907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0D-4F2F-8116-7E826B17C557}"/>
            </c:ext>
          </c:extLst>
        </c:ser>
        <c:ser>
          <c:idx val="3"/>
          <c:order val="3"/>
          <c:tx>
            <c:strRef>
              <c:f>CL!$O$2</c:f>
              <c:strCache>
                <c:ptCount val="1"/>
                <c:pt idx="0">
                  <c:v>日立認証値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 cap="sq">
                <a:solidFill>
                  <a:srgbClr val="FF0000"/>
                </a:solidFill>
                <a:round/>
              </a:ln>
            </c:spPr>
          </c:marker>
          <c:val>
            <c:numRef>
              <c:f>CL!$O$3:$O$20</c:f>
              <c:numCache>
                <c:formatCode>0</c:formatCode>
                <c:ptCount val="18"/>
                <c:pt idx="0">
                  <c:v>104</c:v>
                </c:pt>
                <c:pt idx="1">
                  <c:v>104</c:v>
                </c:pt>
                <c:pt idx="2">
                  <c:v>104</c:v>
                </c:pt>
                <c:pt idx="3">
                  <c:v>104</c:v>
                </c:pt>
                <c:pt idx="4">
                  <c:v>104</c:v>
                </c:pt>
                <c:pt idx="5">
                  <c:v>104</c:v>
                </c:pt>
                <c:pt idx="6">
                  <c:v>104</c:v>
                </c:pt>
                <c:pt idx="7">
                  <c:v>104</c:v>
                </c:pt>
                <c:pt idx="8">
                  <c:v>104</c:v>
                </c:pt>
                <c:pt idx="9">
                  <c:v>104</c:v>
                </c:pt>
                <c:pt idx="10">
                  <c:v>104</c:v>
                </c:pt>
                <c:pt idx="11">
                  <c:v>104</c:v>
                </c:pt>
                <c:pt idx="12">
                  <c:v>104</c:v>
                </c:pt>
                <c:pt idx="13">
                  <c:v>104</c:v>
                </c:pt>
                <c:pt idx="14">
                  <c:v>104</c:v>
                </c:pt>
                <c:pt idx="15">
                  <c:v>104</c:v>
                </c:pt>
                <c:pt idx="16">
                  <c:v>104</c:v>
                </c:pt>
                <c:pt idx="17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0D-4F2F-8116-7E826B17C557}"/>
            </c:ext>
          </c:extLst>
        </c:ser>
        <c:ser>
          <c:idx val="4"/>
          <c:order val="4"/>
          <c:tx>
            <c:strRef>
              <c:f>CL!$P$2</c:f>
              <c:strCache>
                <c:ptCount val="1"/>
                <c:pt idx="0">
                  <c:v>日立平均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6"/>
            <c:spPr>
              <a:solidFill>
                <a:schemeClr val="tx1"/>
              </a:solidFill>
            </c:spPr>
          </c:marker>
          <c:val>
            <c:numRef>
              <c:f>CL!$P$3:$P$20</c:f>
              <c:numCache>
                <c:formatCode>0.0</c:formatCode>
                <c:ptCount val="18"/>
                <c:pt idx="0">
                  <c:v>103.5</c:v>
                </c:pt>
                <c:pt idx="1">
                  <c:v>103.65445887445885</c:v>
                </c:pt>
                <c:pt idx="2">
                  <c:v>103.17666374269005</c:v>
                </c:pt>
                <c:pt idx="3">
                  <c:v>103.44209132814751</c:v>
                </c:pt>
                <c:pt idx="4">
                  <c:v>102.99105484976809</c:v>
                </c:pt>
                <c:pt idx="5">
                  <c:v>103.19370822637818</c:v>
                </c:pt>
                <c:pt idx="6">
                  <c:v>103.26111229946524</c:v>
                </c:pt>
                <c:pt idx="7">
                  <c:v>103.36385897435899</c:v>
                </c:pt>
                <c:pt idx="8">
                  <c:v>103.250697167756</c:v>
                </c:pt>
                <c:pt idx="9">
                  <c:v>103.8297138830162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30D-4F2F-8116-7E826B17C557}"/>
            </c:ext>
          </c:extLst>
        </c:ser>
        <c:ser>
          <c:idx val="5"/>
          <c:order val="5"/>
          <c:tx>
            <c:strRef>
              <c:f>CL!$T$2</c:f>
              <c:strCache>
                <c:ptCount val="1"/>
                <c:pt idx="0">
                  <c:v>日立下限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CL!$T$3:$T$20</c:f>
              <c:numCache>
                <c:formatCode>General</c:formatCode>
                <c:ptCount val="18"/>
                <c:pt idx="0">
                  <c:v>101</c:v>
                </c:pt>
                <c:pt idx="1">
                  <c:v>101</c:v>
                </c:pt>
                <c:pt idx="2">
                  <c:v>101</c:v>
                </c:pt>
                <c:pt idx="3">
                  <c:v>101</c:v>
                </c:pt>
                <c:pt idx="4">
                  <c:v>101</c:v>
                </c:pt>
                <c:pt idx="5">
                  <c:v>101</c:v>
                </c:pt>
                <c:pt idx="6">
                  <c:v>101</c:v>
                </c:pt>
                <c:pt idx="7">
                  <c:v>101</c:v>
                </c:pt>
                <c:pt idx="8">
                  <c:v>101</c:v>
                </c:pt>
                <c:pt idx="9">
                  <c:v>101</c:v>
                </c:pt>
                <c:pt idx="10">
                  <c:v>101</c:v>
                </c:pt>
                <c:pt idx="11">
                  <c:v>101</c:v>
                </c:pt>
                <c:pt idx="12">
                  <c:v>101</c:v>
                </c:pt>
                <c:pt idx="13">
                  <c:v>101</c:v>
                </c:pt>
                <c:pt idx="14">
                  <c:v>101</c:v>
                </c:pt>
                <c:pt idx="15">
                  <c:v>101</c:v>
                </c:pt>
                <c:pt idx="16">
                  <c:v>101</c:v>
                </c:pt>
                <c:pt idx="17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30D-4F2F-8116-7E826B17C557}"/>
            </c:ext>
          </c:extLst>
        </c:ser>
        <c:ser>
          <c:idx val="6"/>
          <c:order val="6"/>
          <c:tx>
            <c:strRef>
              <c:f>CL!$U$2</c:f>
              <c:strCache>
                <c:ptCount val="1"/>
                <c:pt idx="0">
                  <c:v>日立上限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CL!$U$3:$U$20</c:f>
              <c:numCache>
                <c:formatCode>General</c:formatCode>
                <c:ptCount val="18"/>
                <c:pt idx="0">
                  <c:v>107</c:v>
                </c:pt>
                <c:pt idx="1">
                  <c:v>107</c:v>
                </c:pt>
                <c:pt idx="2">
                  <c:v>107</c:v>
                </c:pt>
                <c:pt idx="3">
                  <c:v>107</c:v>
                </c:pt>
                <c:pt idx="4">
                  <c:v>107</c:v>
                </c:pt>
                <c:pt idx="5">
                  <c:v>107</c:v>
                </c:pt>
                <c:pt idx="6">
                  <c:v>107</c:v>
                </c:pt>
                <c:pt idx="7">
                  <c:v>107</c:v>
                </c:pt>
                <c:pt idx="8">
                  <c:v>107</c:v>
                </c:pt>
                <c:pt idx="9">
                  <c:v>107</c:v>
                </c:pt>
                <c:pt idx="10">
                  <c:v>107</c:v>
                </c:pt>
                <c:pt idx="11">
                  <c:v>107</c:v>
                </c:pt>
                <c:pt idx="12">
                  <c:v>107</c:v>
                </c:pt>
                <c:pt idx="13">
                  <c:v>107</c:v>
                </c:pt>
                <c:pt idx="14">
                  <c:v>107</c:v>
                </c:pt>
                <c:pt idx="15">
                  <c:v>107</c:v>
                </c:pt>
                <c:pt idx="16">
                  <c:v>107</c:v>
                </c:pt>
                <c:pt idx="17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30D-4F2F-8116-7E826B17C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960512"/>
        <c:axId val="206966784"/>
      </c:lineChart>
      <c:catAx>
        <c:axId val="206960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6966784"/>
        <c:crosses val="autoZero"/>
        <c:auto val="0"/>
        <c:lblAlgn val="ctr"/>
        <c:lblOffset val="100"/>
        <c:noMultiLvlLbl val="0"/>
      </c:catAx>
      <c:valAx>
        <c:axId val="206966784"/>
        <c:scaling>
          <c:orientation val="minMax"/>
          <c:max val="110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6960512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00864900192229"/>
          <c:y val="0.10933023399012839"/>
          <c:w val="0.19592936600651212"/>
          <c:h val="0.692849136790826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6455"/>
          <c:h val="0.72459016393442621"/>
        </c:manualLayout>
      </c:layout>
      <c:lineChart>
        <c:grouping val="standard"/>
        <c:varyColors val="0"/>
        <c:ser>
          <c:idx val="0"/>
          <c:order val="0"/>
          <c:tx>
            <c:strRef>
              <c:f>IgA!$B$2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IgA!$B$3:$B$20</c:f>
              <c:numCache>
                <c:formatCode>0.0</c:formatCode>
                <c:ptCount val="18"/>
                <c:pt idx="1">
                  <c:v>215.65</c:v>
                </c:pt>
                <c:pt idx="2">
                  <c:v>214.6</c:v>
                </c:pt>
                <c:pt idx="3">
                  <c:v>216.61904761904762</c:v>
                </c:pt>
                <c:pt idx="4">
                  <c:v>216.2</c:v>
                </c:pt>
                <c:pt idx="5">
                  <c:v>215.68181818181819</c:v>
                </c:pt>
                <c:pt idx="6">
                  <c:v>215.75</c:v>
                </c:pt>
                <c:pt idx="7">
                  <c:v>216.8125</c:v>
                </c:pt>
                <c:pt idx="8">
                  <c:v>217</c:v>
                </c:pt>
                <c:pt idx="9">
                  <c:v>217.22222222222223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DE-4BBD-B7A7-9C73D649F3A7}"/>
            </c:ext>
          </c:extLst>
        </c:ser>
        <c:ser>
          <c:idx val="1"/>
          <c:order val="1"/>
          <c:tx>
            <c:strRef>
              <c:f>IgA!$C$2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IgA!$C$3:$C$20</c:f>
              <c:numCache>
                <c:formatCode>0.0</c:formatCode>
                <c:ptCount val="18"/>
                <c:pt idx="1">
                  <c:v>219.56329113924045</c:v>
                </c:pt>
                <c:pt idx="2">
                  <c:v>219.55777777777772</c:v>
                </c:pt>
                <c:pt idx="3">
                  <c:v>217.58571428571423</c:v>
                </c:pt>
                <c:pt idx="4">
                  <c:v>216.63953488372098</c:v>
                </c:pt>
                <c:pt idx="5">
                  <c:v>219.77422680412377</c:v>
                </c:pt>
                <c:pt idx="6">
                  <c:v>219.29411764705898</c:v>
                </c:pt>
                <c:pt idx="7">
                  <c:v>218.04953271028052</c:v>
                </c:pt>
                <c:pt idx="8">
                  <c:v>220.04326923076937</c:v>
                </c:pt>
                <c:pt idx="9">
                  <c:v>220.50465116279076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DE-4BBD-B7A7-9C73D649F3A7}"/>
            </c:ext>
          </c:extLst>
        </c:ser>
        <c:ser>
          <c:idx val="2"/>
          <c:order val="2"/>
          <c:tx>
            <c:strRef>
              <c:f>IgA!$D$2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IgA!$D$3:$D$20</c:f>
              <c:numCache>
                <c:formatCode>0.0</c:formatCode>
                <c:ptCount val="18"/>
                <c:pt idx="1">
                  <c:v>218.24375000000001</c:v>
                </c:pt>
                <c:pt idx="2">
                  <c:v>222.9</c:v>
                </c:pt>
                <c:pt idx="3">
                  <c:v>217.04444444444439</c:v>
                </c:pt>
                <c:pt idx="4">
                  <c:v>216.74999999999997</c:v>
                </c:pt>
                <c:pt idx="5">
                  <c:v>215.10909090909092</c:v>
                </c:pt>
                <c:pt idx="6">
                  <c:v>216.63529411764708</c:v>
                </c:pt>
                <c:pt idx="7">
                  <c:v>218.06666666666669</c:v>
                </c:pt>
                <c:pt idx="8">
                  <c:v>218.9</c:v>
                </c:pt>
                <c:pt idx="9">
                  <c:v>217.4111111111111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DE-4BBD-B7A7-9C73D649F3A7}"/>
            </c:ext>
          </c:extLst>
        </c:ser>
        <c:ser>
          <c:idx val="4"/>
          <c:order val="3"/>
          <c:tx>
            <c:strRef>
              <c:f>IgA!$E$2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IgA!$E$3:$E$20</c:f>
              <c:numCache>
                <c:formatCode>0.0_ 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DE-4BBD-B7A7-9C73D649F3A7}"/>
            </c:ext>
          </c:extLst>
        </c:ser>
        <c:ser>
          <c:idx val="5"/>
          <c:order val="4"/>
          <c:tx>
            <c:strRef>
              <c:f>IgA!$F$2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IgA!$F$3:$F$20</c:f>
              <c:numCache>
                <c:formatCode>0.0</c:formatCode>
                <c:ptCount val="18"/>
                <c:pt idx="1">
                  <c:v>215.83333333333334</c:v>
                </c:pt>
                <c:pt idx="2">
                  <c:v>218.0625</c:v>
                </c:pt>
                <c:pt idx="3">
                  <c:v>215.65</c:v>
                </c:pt>
                <c:pt idx="4">
                  <c:v>215.55</c:v>
                </c:pt>
                <c:pt idx="5">
                  <c:v>216.95454545454547</c:v>
                </c:pt>
                <c:pt idx="6">
                  <c:v>214.45</c:v>
                </c:pt>
                <c:pt idx="7">
                  <c:v>217.47368421052633</c:v>
                </c:pt>
                <c:pt idx="8">
                  <c:v>215.73684210526315</c:v>
                </c:pt>
                <c:pt idx="9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DE-4BBD-B7A7-9C73D649F3A7}"/>
            </c:ext>
          </c:extLst>
        </c:ser>
        <c:ser>
          <c:idx val="6"/>
          <c:order val="5"/>
          <c:tx>
            <c:strRef>
              <c:f>IgA!$G$2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IgA!$G$3:$G$20</c:f>
              <c:numCache>
                <c:formatCode>0.0</c:formatCode>
                <c:ptCount val="18"/>
                <c:pt idx="1">
                  <c:v>217.9</c:v>
                </c:pt>
                <c:pt idx="2">
                  <c:v>212.61391666666665</c:v>
                </c:pt>
                <c:pt idx="3">
                  <c:v>213.48699999999999</c:v>
                </c:pt>
                <c:pt idx="4">
                  <c:v>218.37284210526315</c:v>
                </c:pt>
                <c:pt idx="5">
                  <c:v>217.59318518518521</c:v>
                </c:pt>
                <c:pt idx="6">
                  <c:v>214.83986956521736</c:v>
                </c:pt>
                <c:pt idx="7">
                  <c:v>213.97900000000004</c:v>
                </c:pt>
                <c:pt idx="8">
                  <c:v>215.54068000000007</c:v>
                </c:pt>
                <c:pt idx="9">
                  <c:v>216.82195454545456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6DE-4BBD-B7A7-9C73D649F3A7}"/>
            </c:ext>
          </c:extLst>
        </c:ser>
        <c:ser>
          <c:idx val="7"/>
          <c:order val="6"/>
          <c:tx>
            <c:strRef>
              <c:f>IgA!$H$2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IgA!$H$3:$H$20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6DE-4BBD-B7A7-9C73D649F3A7}"/>
            </c:ext>
          </c:extLst>
        </c:ser>
        <c:ser>
          <c:idx val="8"/>
          <c:order val="7"/>
          <c:tx>
            <c:strRef>
              <c:f>IgA!$I$2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IgA!$I$3:$I$20</c:f>
              <c:numCache>
                <c:formatCode>0.0</c:formatCode>
                <c:ptCount val="18"/>
                <c:pt idx="1">
                  <c:v>218.7</c:v>
                </c:pt>
                <c:pt idx="2">
                  <c:v>215.89</c:v>
                </c:pt>
                <c:pt idx="3">
                  <c:v>216.25</c:v>
                </c:pt>
                <c:pt idx="4">
                  <c:v>217</c:v>
                </c:pt>
                <c:pt idx="5">
                  <c:v>217.1</c:v>
                </c:pt>
                <c:pt idx="6">
                  <c:v>216.93</c:v>
                </c:pt>
                <c:pt idx="7">
                  <c:v>213.11</c:v>
                </c:pt>
                <c:pt idx="8">
                  <c:v>215.47</c:v>
                </c:pt>
                <c:pt idx="9">
                  <c:v>214.47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6DE-4BBD-B7A7-9C73D649F3A7}"/>
            </c:ext>
          </c:extLst>
        </c:ser>
        <c:ser>
          <c:idx val="3"/>
          <c:order val="8"/>
          <c:tx>
            <c:strRef>
              <c:f>IgA!$J$2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IgA!$J$3:$J$20</c:f>
              <c:numCache>
                <c:formatCode>0.0</c:formatCode>
                <c:ptCount val="18"/>
                <c:pt idx="0">
                  <c:v>210.7</c:v>
                </c:pt>
                <c:pt idx="1">
                  <c:v>219.56329113924045</c:v>
                </c:pt>
                <c:pt idx="2">
                  <c:v>206.72</c:v>
                </c:pt>
                <c:pt idx="3">
                  <c:v>209.96</c:v>
                </c:pt>
                <c:pt idx="4">
                  <c:v>204.04</c:v>
                </c:pt>
                <c:pt idx="5">
                  <c:v>204.35</c:v>
                </c:pt>
                <c:pt idx="6">
                  <c:v>214.92</c:v>
                </c:pt>
                <c:pt idx="7">
                  <c:v>207.04</c:v>
                </c:pt>
                <c:pt idx="8">
                  <c:v>204.42</c:v>
                </c:pt>
                <c:pt idx="9">
                  <c:v>202.32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6DE-4BBD-B7A7-9C73D649F3A7}"/>
            </c:ext>
          </c:extLst>
        </c:ser>
        <c:ser>
          <c:idx val="14"/>
          <c:order val="9"/>
          <c:tx>
            <c:strRef>
              <c:f>IgA!$K$2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IgA!$K$3:$K$20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6DE-4BBD-B7A7-9C73D649F3A7}"/>
            </c:ext>
          </c:extLst>
        </c:ser>
        <c:ser>
          <c:idx val="9"/>
          <c:order val="10"/>
          <c:tx>
            <c:strRef>
              <c:f>IgA!$L$2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IgA!$L$3:$L$20</c:f>
              <c:numCache>
                <c:formatCode>0</c:formatCode>
                <c:ptCount val="18"/>
                <c:pt idx="0">
                  <c:v>215</c:v>
                </c:pt>
                <c:pt idx="1">
                  <c:v>215</c:v>
                </c:pt>
                <c:pt idx="2">
                  <c:v>215</c:v>
                </c:pt>
                <c:pt idx="3">
                  <c:v>215</c:v>
                </c:pt>
                <c:pt idx="4">
                  <c:v>215</c:v>
                </c:pt>
                <c:pt idx="5">
                  <c:v>215</c:v>
                </c:pt>
                <c:pt idx="6">
                  <c:v>215</c:v>
                </c:pt>
                <c:pt idx="7">
                  <c:v>215</c:v>
                </c:pt>
                <c:pt idx="8">
                  <c:v>215</c:v>
                </c:pt>
                <c:pt idx="9">
                  <c:v>215</c:v>
                </c:pt>
                <c:pt idx="10">
                  <c:v>215</c:v>
                </c:pt>
                <c:pt idx="11">
                  <c:v>215</c:v>
                </c:pt>
                <c:pt idx="12">
                  <c:v>215</c:v>
                </c:pt>
                <c:pt idx="13">
                  <c:v>215</c:v>
                </c:pt>
                <c:pt idx="14">
                  <c:v>215</c:v>
                </c:pt>
                <c:pt idx="15">
                  <c:v>215</c:v>
                </c:pt>
                <c:pt idx="16">
                  <c:v>215</c:v>
                </c:pt>
                <c:pt idx="17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6DE-4BBD-B7A7-9C73D649F3A7}"/>
            </c:ext>
          </c:extLst>
        </c:ser>
        <c:ser>
          <c:idx val="10"/>
          <c:order val="11"/>
          <c:tx>
            <c:strRef>
              <c:f>IgA!$M$2</c:f>
              <c:strCache>
                <c:ptCount val="1"/>
                <c:pt idx="0">
                  <c:v>7病院平均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IgA!$M$3:$M$20</c:f>
              <c:numCache>
                <c:formatCode>0.0</c:formatCode>
                <c:ptCount val="18"/>
                <c:pt idx="0">
                  <c:v>210.7</c:v>
                </c:pt>
                <c:pt idx="1">
                  <c:v>217.92195223025919</c:v>
                </c:pt>
                <c:pt idx="2">
                  <c:v>215.76345634920631</c:v>
                </c:pt>
                <c:pt idx="3">
                  <c:v>215.22802947845804</c:v>
                </c:pt>
                <c:pt idx="4">
                  <c:v>214.93605385556913</c:v>
                </c:pt>
                <c:pt idx="5">
                  <c:v>215.22326664782332</c:v>
                </c:pt>
                <c:pt idx="6">
                  <c:v>216.11704018998907</c:v>
                </c:pt>
                <c:pt idx="7">
                  <c:v>214.93305479821052</c:v>
                </c:pt>
                <c:pt idx="8">
                  <c:v>215.30154161943324</c:v>
                </c:pt>
                <c:pt idx="9">
                  <c:v>215.96427700593981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6DE-4BBD-B7A7-9C73D649F3A7}"/>
            </c:ext>
          </c:extLst>
        </c:ser>
        <c:ser>
          <c:idx val="11"/>
          <c:order val="12"/>
          <c:tx>
            <c:strRef>
              <c:f>IgA!$N$2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IgA!$N$3:$N$20</c:f>
              <c:numCache>
                <c:formatCode>0.0</c:formatCode>
                <c:ptCount val="18"/>
                <c:pt idx="0">
                  <c:v>0</c:v>
                </c:pt>
                <c:pt idx="1">
                  <c:v>3.9132911392404424</c:v>
                </c:pt>
                <c:pt idx="2">
                  <c:v>16.180000000000007</c:v>
                </c:pt>
                <c:pt idx="3">
                  <c:v>7.6257142857142242</c:v>
                </c:pt>
                <c:pt idx="4">
                  <c:v>14.332842105263154</c:v>
                </c:pt>
                <c:pt idx="5">
                  <c:v>15.424226804123776</c:v>
                </c:pt>
                <c:pt idx="6">
                  <c:v>4.8441176470589937</c:v>
                </c:pt>
                <c:pt idx="7">
                  <c:v>11.026666666666699</c:v>
                </c:pt>
                <c:pt idx="8">
                  <c:v>15.623269230769381</c:v>
                </c:pt>
                <c:pt idx="9">
                  <c:v>20.680000000000007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6DE-4BBD-B7A7-9C73D649F3A7}"/>
            </c:ext>
          </c:extLst>
        </c:ser>
        <c:ser>
          <c:idx val="12"/>
          <c:order val="13"/>
          <c:tx>
            <c:strRef>
              <c:f>IgA!$O$2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IgA!$O$3:$O$20</c:f>
              <c:numCache>
                <c:formatCode>0</c:formatCode>
                <c:ptCount val="18"/>
                <c:pt idx="0">
                  <c:v>193</c:v>
                </c:pt>
                <c:pt idx="1">
                  <c:v>193</c:v>
                </c:pt>
                <c:pt idx="2">
                  <c:v>193</c:v>
                </c:pt>
                <c:pt idx="3">
                  <c:v>193</c:v>
                </c:pt>
                <c:pt idx="4">
                  <c:v>193</c:v>
                </c:pt>
                <c:pt idx="5">
                  <c:v>193</c:v>
                </c:pt>
                <c:pt idx="6">
                  <c:v>193</c:v>
                </c:pt>
                <c:pt idx="7">
                  <c:v>193</c:v>
                </c:pt>
                <c:pt idx="8">
                  <c:v>193</c:v>
                </c:pt>
                <c:pt idx="9">
                  <c:v>193</c:v>
                </c:pt>
                <c:pt idx="10">
                  <c:v>193</c:v>
                </c:pt>
                <c:pt idx="11">
                  <c:v>193</c:v>
                </c:pt>
                <c:pt idx="12">
                  <c:v>193</c:v>
                </c:pt>
                <c:pt idx="13">
                  <c:v>193</c:v>
                </c:pt>
                <c:pt idx="14">
                  <c:v>193</c:v>
                </c:pt>
                <c:pt idx="15">
                  <c:v>193</c:v>
                </c:pt>
                <c:pt idx="16">
                  <c:v>193</c:v>
                </c:pt>
                <c:pt idx="17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6DE-4BBD-B7A7-9C73D649F3A7}"/>
            </c:ext>
          </c:extLst>
        </c:ser>
        <c:ser>
          <c:idx val="13"/>
          <c:order val="14"/>
          <c:tx>
            <c:strRef>
              <c:f>IgA!$P$2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IgA!$P$3:$P$20</c:f>
              <c:numCache>
                <c:formatCode>0</c:formatCode>
                <c:ptCount val="18"/>
                <c:pt idx="0">
                  <c:v>237</c:v>
                </c:pt>
                <c:pt idx="1">
                  <c:v>237</c:v>
                </c:pt>
                <c:pt idx="2">
                  <c:v>237</c:v>
                </c:pt>
                <c:pt idx="3">
                  <c:v>237</c:v>
                </c:pt>
                <c:pt idx="4">
                  <c:v>237</c:v>
                </c:pt>
                <c:pt idx="5">
                  <c:v>237</c:v>
                </c:pt>
                <c:pt idx="6">
                  <c:v>237</c:v>
                </c:pt>
                <c:pt idx="7">
                  <c:v>237</c:v>
                </c:pt>
                <c:pt idx="8">
                  <c:v>237</c:v>
                </c:pt>
                <c:pt idx="9">
                  <c:v>237</c:v>
                </c:pt>
                <c:pt idx="10">
                  <c:v>237</c:v>
                </c:pt>
                <c:pt idx="11">
                  <c:v>237</c:v>
                </c:pt>
                <c:pt idx="12">
                  <c:v>237</c:v>
                </c:pt>
                <c:pt idx="13">
                  <c:v>237</c:v>
                </c:pt>
                <c:pt idx="14">
                  <c:v>237</c:v>
                </c:pt>
                <c:pt idx="15">
                  <c:v>237</c:v>
                </c:pt>
                <c:pt idx="16">
                  <c:v>237</c:v>
                </c:pt>
                <c:pt idx="17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6DE-4BBD-B7A7-9C73D649F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84576"/>
        <c:axId val="128986496"/>
      </c:lineChart>
      <c:catAx>
        <c:axId val="128984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986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8986496"/>
        <c:scaling>
          <c:orientation val="minMax"/>
          <c:max val="259"/>
          <c:min val="17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984576"/>
        <c:crosses val="autoZero"/>
        <c:crossBetween val="between"/>
        <c:majorUnit val="2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4513286204"/>
          <c:y val="0.11731506934414238"/>
          <c:w val="0.16141759652306603"/>
          <c:h val="0.876179161036823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65"/>
          <c:h val="0.72459016393442621"/>
        </c:manualLayout>
      </c:layout>
      <c:lineChart>
        <c:grouping val="standard"/>
        <c:varyColors val="0"/>
        <c:ser>
          <c:idx val="0"/>
          <c:order val="0"/>
          <c:tx>
            <c:strRef>
              <c:f>IgM!$B$2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IgM!$B$3:$B$20</c:f>
              <c:numCache>
                <c:formatCode>0.0</c:formatCode>
                <c:ptCount val="18"/>
                <c:pt idx="1">
                  <c:v>89.9</c:v>
                </c:pt>
                <c:pt idx="2">
                  <c:v>88.35</c:v>
                </c:pt>
                <c:pt idx="3">
                  <c:v>89.904761904761898</c:v>
                </c:pt>
                <c:pt idx="4">
                  <c:v>90.4</c:v>
                </c:pt>
                <c:pt idx="5">
                  <c:v>89.681818181818187</c:v>
                </c:pt>
                <c:pt idx="6">
                  <c:v>90.7</c:v>
                </c:pt>
                <c:pt idx="7">
                  <c:v>91.125</c:v>
                </c:pt>
                <c:pt idx="8">
                  <c:v>92.15</c:v>
                </c:pt>
                <c:pt idx="9">
                  <c:v>90.388888888888886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42-4705-BE4C-70CBC53E24DE}"/>
            </c:ext>
          </c:extLst>
        </c:ser>
        <c:ser>
          <c:idx val="1"/>
          <c:order val="1"/>
          <c:tx>
            <c:strRef>
              <c:f>IgM!$C$2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IgM!$C$3:$C$20</c:f>
              <c:numCache>
                <c:formatCode>0.0</c:formatCode>
                <c:ptCount val="18"/>
                <c:pt idx="1">
                  <c:v>91.988607594936667</c:v>
                </c:pt>
                <c:pt idx="2">
                  <c:v>91.146590909090932</c:v>
                </c:pt>
                <c:pt idx="3">
                  <c:v>90.971428571428575</c:v>
                </c:pt>
                <c:pt idx="4">
                  <c:v>88.71097560975609</c:v>
                </c:pt>
                <c:pt idx="5">
                  <c:v>89.891304347826093</c:v>
                </c:pt>
                <c:pt idx="6">
                  <c:v>91.646511627907003</c:v>
                </c:pt>
                <c:pt idx="7">
                  <c:v>90.529807692307713</c:v>
                </c:pt>
                <c:pt idx="8">
                  <c:v>91.736893203883497</c:v>
                </c:pt>
                <c:pt idx="9">
                  <c:v>92.127499999999998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42-4705-BE4C-70CBC53E24DE}"/>
            </c:ext>
          </c:extLst>
        </c:ser>
        <c:ser>
          <c:idx val="2"/>
          <c:order val="2"/>
          <c:tx>
            <c:strRef>
              <c:f>IgM!$D$2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IgM!$D$3:$D$20</c:f>
              <c:numCache>
                <c:formatCode>0.0</c:formatCode>
                <c:ptCount val="18"/>
                <c:pt idx="1">
                  <c:v>87.555555555555557</c:v>
                </c:pt>
                <c:pt idx="2">
                  <c:v>87.299999999999983</c:v>
                </c:pt>
                <c:pt idx="3">
                  <c:v>87.7</c:v>
                </c:pt>
                <c:pt idx="4">
                  <c:v>88.683333333333337</c:v>
                </c:pt>
                <c:pt idx="5">
                  <c:v>88.571428571428598</c:v>
                </c:pt>
                <c:pt idx="6">
                  <c:v>89.978947368421046</c:v>
                </c:pt>
                <c:pt idx="7">
                  <c:v>90.486666666666679</c:v>
                </c:pt>
                <c:pt idx="8">
                  <c:v>93.146153846153851</c:v>
                </c:pt>
                <c:pt idx="9">
                  <c:v>89.883333333333326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42-4705-BE4C-70CBC53E24DE}"/>
            </c:ext>
          </c:extLst>
        </c:ser>
        <c:ser>
          <c:idx val="4"/>
          <c:order val="3"/>
          <c:tx>
            <c:strRef>
              <c:f>IgM!$E$2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IgM!$E$3:$E$20</c:f>
              <c:numCache>
                <c:formatCode>0.0_ 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42-4705-BE4C-70CBC53E24DE}"/>
            </c:ext>
          </c:extLst>
        </c:ser>
        <c:ser>
          <c:idx val="5"/>
          <c:order val="4"/>
          <c:tx>
            <c:strRef>
              <c:f>IgM!$F$2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IgM!$F$3:$F$20</c:f>
              <c:numCache>
                <c:formatCode>0.0</c:formatCode>
                <c:ptCount val="18"/>
                <c:pt idx="1">
                  <c:v>89.5</c:v>
                </c:pt>
                <c:pt idx="2">
                  <c:v>91.125</c:v>
                </c:pt>
                <c:pt idx="3">
                  <c:v>91.3</c:v>
                </c:pt>
                <c:pt idx="4">
                  <c:v>91.6</c:v>
                </c:pt>
                <c:pt idx="5">
                  <c:v>91.318181818181813</c:v>
                </c:pt>
                <c:pt idx="6">
                  <c:v>89.75</c:v>
                </c:pt>
                <c:pt idx="7">
                  <c:v>89.684210526315795</c:v>
                </c:pt>
                <c:pt idx="8">
                  <c:v>89.473684210526315</c:v>
                </c:pt>
                <c:pt idx="9">
                  <c:v>89.705882352941174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42-4705-BE4C-70CBC53E24DE}"/>
            </c:ext>
          </c:extLst>
        </c:ser>
        <c:ser>
          <c:idx val="6"/>
          <c:order val="5"/>
          <c:tx>
            <c:strRef>
              <c:f>IgM!$G$2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IgM!$G$3:$G$20</c:f>
              <c:numCache>
                <c:formatCode>0.0</c:formatCode>
                <c:ptCount val="18"/>
                <c:pt idx="1">
                  <c:v>88.2</c:v>
                </c:pt>
                <c:pt idx="2">
                  <c:v>85.920833333333334</c:v>
                </c:pt>
                <c:pt idx="3">
                  <c:v>86.454499999999996</c:v>
                </c:pt>
                <c:pt idx="4">
                  <c:v>88.39473684210526</c:v>
                </c:pt>
                <c:pt idx="5">
                  <c:v>89.393185185185189</c:v>
                </c:pt>
                <c:pt idx="6">
                  <c:v>90.644173913043474</c:v>
                </c:pt>
                <c:pt idx="7">
                  <c:v>91.239130434782609</c:v>
                </c:pt>
                <c:pt idx="8">
                  <c:v>91.258679999999998</c:v>
                </c:pt>
                <c:pt idx="9">
                  <c:v>91.374272727272725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A42-4705-BE4C-70CBC53E24DE}"/>
            </c:ext>
          </c:extLst>
        </c:ser>
        <c:ser>
          <c:idx val="7"/>
          <c:order val="6"/>
          <c:tx>
            <c:strRef>
              <c:f>IgM!$H$2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IgM!$H$3:$H$20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A42-4705-BE4C-70CBC53E24DE}"/>
            </c:ext>
          </c:extLst>
        </c:ser>
        <c:ser>
          <c:idx val="8"/>
          <c:order val="7"/>
          <c:tx>
            <c:strRef>
              <c:f>IgM!$I$2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IgM!$I$3:$I$20</c:f>
              <c:numCache>
                <c:formatCode>0.0</c:formatCode>
                <c:ptCount val="18"/>
                <c:pt idx="1">
                  <c:v>85.5</c:v>
                </c:pt>
                <c:pt idx="2">
                  <c:v>91.39</c:v>
                </c:pt>
                <c:pt idx="3">
                  <c:v>91.7</c:v>
                </c:pt>
                <c:pt idx="4">
                  <c:v>90.8</c:v>
                </c:pt>
                <c:pt idx="5">
                  <c:v>91</c:v>
                </c:pt>
                <c:pt idx="6">
                  <c:v>90</c:v>
                </c:pt>
                <c:pt idx="7">
                  <c:v>91.47</c:v>
                </c:pt>
                <c:pt idx="8">
                  <c:v>90.06</c:v>
                </c:pt>
                <c:pt idx="9">
                  <c:v>90.79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A42-4705-BE4C-70CBC53E24DE}"/>
            </c:ext>
          </c:extLst>
        </c:ser>
        <c:ser>
          <c:idx val="3"/>
          <c:order val="8"/>
          <c:tx>
            <c:strRef>
              <c:f>IgM!$J$2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IgM!$J$3:$J$20</c:f>
              <c:numCache>
                <c:formatCode>0.0</c:formatCode>
                <c:ptCount val="18"/>
                <c:pt idx="0">
                  <c:v>85.8</c:v>
                </c:pt>
                <c:pt idx="1">
                  <c:v>91.988607594936667</c:v>
                </c:pt>
                <c:pt idx="2">
                  <c:v>86.17</c:v>
                </c:pt>
                <c:pt idx="3">
                  <c:v>87.23</c:v>
                </c:pt>
                <c:pt idx="4">
                  <c:v>85.5</c:v>
                </c:pt>
                <c:pt idx="5">
                  <c:v>85.12</c:v>
                </c:pt>
                <c:pt idx="6">
                  <c:v>87.88</c:v>
                </c:pt>
                <c:pt idx="7">
                  <c:v>87.06</c:v>
                </c:pt>
                <c:pt idx="8">
                  <c:v>86.67</c:v>
                </c:pt>
                <c:pt idx="9">
                  <c:v>88.05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A42-4705-BE4C-70CBC53E24DE}"/>
            </c:ext>
          </c:extLst>
        </c:ser>
        <c:ser>
          <c:idx val="14"/>
          <c:order val="9"/>
          <c:tx>
            <c:strRef>
              <c:f>IgM!$K$2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IgM!$K$3:$K$20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A42-4705-BE4C-70CBC53E24DE}"/>
            </c:ext>
          </c:extLst>
        </c:ser>
        <c:ser>
          <c:idx val="9"/>
          <c:order val="10"/>
          <c:tx>
            <c:strRef>
              <c:f>IgM!$L$2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IgM!$L$3:$L$20</c:f>
              <c:numCache>
                <c:formatCode>0</c:formatCode>
                <c:ptCount val="18"/>
                <c:pt idx="0">
                  <c:v>89</c:v>
                </c:pt>
                <c:pt idx="1">
                  <c:v>89</c:v>
                </c:pt>
                <c:pt idx="2">
                  <c:v>89</c:v>
                </c:pt>
                <c:pt idx="3">
                  <c:v>89</c:v>
                </c:pt>
                <c:pt idx="4">
                  <c:v>89</c:v>
                </c:pt>
                <c:pt idx="5">
                  <c:v>89</c:v>
                </c:pt>
                <c:pt idx="6">
                  <c:v>89</c:v>
                </c:pt>
                <c:pt idx="7">
                  <c:v>89</c:v>
                </c:pt>
                <c:pt idx="8">
                  <c:v>89</c:v>
                </c:pt>
                <c:pt idx="9">
                  <c:v>89</c:v>
                </c:pt>
                <c:pt idx="10">
                  <c:v>89</c:v>
                </c:pt>
                <c:pt idx="11">
                  <c:v>89</c:v>
                </c:pt>
                <c:pt idx="12">
                  <c:v>89</c:v>
                </c:pt>
                <c:pt idx="13">
                  <c:v>89</c:v>
                </c:pt>
                <c:pt idx="14">
                  <c:v>89</c:v>
                </c:pt>
                <c:pt idx="15">
                  <c:v>89</c:v>
                </c:pt>
                <c:pt idx="16">
                  <c:v>89</c:v>
                </c:pt>
                <c:pt idx="17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A42-4705-BE4C-70CBC53E24DE}"/>
            </c:ext>
          </c:extLst>
        </c:ser>
        <c:ser>
          <c:idx val="10"/>
          <c:order val="11"/>
          <c:tx>
            <c:strRef>
              <c:f>IgM!$M$2</c:f>
              <c:strCache>
                <c:ptCount val="1"/>
                <c:pt idx="0">
                  <c:v>7病院平均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IgM!$M$3:$M$20</c:f>
              <c:numCache>
                <c:formatCode>0.0</c:formatCode>
                <c:ptCount val="18"/>
                <c:pt idx="0">
                  <c:v>85.8</c:v>
                </c:pt>
                <c:pt idx="1">
                  <c:v>89.233252963632694</c:v>
                </c:pt>
                <c:pt idx="2">
                  <c:v>88.771774891774882</c:v>
                </c:pt>
                <c:pt idx="3">
                  <c:v>89.322955782312917</c:v>
                </c:pt>
                <c:pt idx="4">
                  <c:v>89.155577969313526</c:v>
                </c:pt>
                <c:pt idx="5">
                  <c:v>89.282274014919977</c:v>
                </c:pt>
                <c:pt idx="6">
                  <c:v>90.085661844195926</c:v>
                </c:pt>
                <c:pt idx="7">
                  <c:v>90.227830760010391</c:v>
                </c:pt>
                <c:pt idx="8">
                  <c:v>90.642201608651945</c:v>
                </c:pt>
                <c:pt idx="9">
                  <c:v>90.331411043205136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A42-4705-BE4C-70CBC53E24DE}"/>
            </c:ext>
          </c:extLst>
        </c:ser>
        <c:ser>
          <c:idx val="11"/>
          <c:order val="12"/>
          <c:tx>
            <c:strRef>
              <c:f>IgM!$N$2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IgM!$N$3:$N$20</c:f>
              <c:numCache>
                <c:formatCode>0.0</c:formatCode>
                <c:ptCount val="18"/>
                <c:pt idx="0">
                  <c:v>0</c:v>
                </c:pt>
                <c:pt idx="1">
                  <c:v>6.4886075949366671</c:v>
                </c:pt>
                <c:pt idx="2">
                  <c:v>5.4691666666666663</c:v>
                </c:pt>
                <c:pt idx="3">
                  <c:v>5.2455000000000069</c:v>
                </c:pt>
                <c:pt idx="4">
                  <c:v>6.0999999999999943</c:v>
                </c:pt>
                <c:pt idx="5">
                  <c:v>6.1981818181818085</c:v>
                </c:pt>
                <c:pt idx="6">
                  <c:v>3.7665116279070077</c:v>
                </c:pt>
                <c:pt idx="7">
                  <c:v>4.4099999999999966</c:v>
                </c:pt>
                <c:pt idx="8">
                  <c:v>6.4761538461538493</c:v>
                </c:pt>
                <c:pt idx="9">
                  <c:v>4.0775000000000006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A42-4705-BE4C-70CBC53E24DE}"/>
            </c:ext>
          </c:extLst>
        </c:ser>
        <c:ser>
          <c:idx val="12"/>
          <c:order val="13"/>
          <c:tx>
            <c:strRef>
              <c:f>IgM!$O$2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IgM!$O$3:$O$20</c:f>
              <c:numCache>
                <c:formatCode>0</c:formatCode>
                <c:ptCount val="18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A42-4705-BE4C-70CBC53E24DE}"/>
            </c:ext>
          </c:extLst>
        </c:ser>
        <c:ser>
          <c:idx val="13"/>
          <c:order val="14"/>
          <c:tx>
            <c:strRef>
              <c:f>IgM!$P$2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IgM!$P$3:$P$20</c:f>
              <c:numCache>
                <c:formatCode>0</c:formatCode>
                <c:ptCount val="18"/>
                <c:pt idx="0">
                  <c:v>98</c:v>
                </c:pt>
                <c:pt idx="1">
                  <c:v>98</c:v>
                </c:pt>
                <c:pt idx="2">
                  <c:v>98</c:v>
                </c:pt>
                <c:pt idx="3">
                  <c:v>98</c:v>
                </c:pt>
                <c:pt idx="4">
                  <c:v>98</c:v>
                </c:pt>
                <c:pt idx="5">
                  <c:v>98</c:v>
                </c:pt>
                <c:pt idx="6">
                  <c:v>98</c:v>
                </c:pt>
                <c:pt idx="7">
                  <c:v>98</c:v>
                </c:pt>
                <c:pt idx="8">
                  <c:v>98</c:v>
                </c:pt>
                <c:pt idx="9">
                  <c:v>98</c:v>
                </c:pt>
                <c:pt idx="10">
                  <c:v>98</c:v>
                </c:pt>
                <c:pt idx="11">
                  <c:v>98</c:v>
                </c:pt>
                <c:pt idx="12">
                  <c:v>98</c:v>
                </c:pt>
                <c:pt idx="13">
                  <c:v>98</c:v>
                </c:pt>
                <c:pt idx="14">
                  <c:v>98</c:v>
                </c:pt>
                <c:pt idx="15">
                  <c:v>98</c:v>
                </c:pt>
                <c:pt idx="16">
                  <c:v>98</c:v>
                </c:pt>
                <c:pt idx="17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A42-4705-BE4C-70CBC53E2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233664"/>
        <c:axId val="129235584"/>
      </c:lineChart>
      <c:catAx>
        <c:axId val="129233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9235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9235584"/>
        <c:scaling>
          <c:orientation val="minMax"/>
          <c:max val="107"/>
          <c:min val="7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9233664"/>
        <c:crosses val="autoZero"/>
        <c:crossBetween val="between"/>
        <c:majorUnit val="9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39773368558"/>
          <c:y val="0.12558008096345968"/>
          <c:w val="0.16141765160357069"/>
          <c:h val="0.848190026109540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21252878073612"/>
          <c:y val="7.6923192492777168E-2"/>
          <c:w val="0.63126314275341966"/>
          <c:h val="0.78461656342632657"/>
        </c:manualLayout>
      </c:layout>
      <c:lineChart>
        <c:grouping val="standard"/>
        <c:varyColors val="0"/>
        <c:ser>
          <c:idx val="0"/>
          <c:order val="0"/>
          <c:tx>
            <c:strRef>
              <c:f>LDL!$B$2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LDL!$E$13:$E$20</c:f>
              <c:numCache>
                <c:formatCode>0.0</c:formatCode>
                <c:ptCount val="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D8-4DA6-91D6-95381514E6EE}"/>
            </c:ext>
          </c:extLst>
        </c:ser>
        <c:ser>
          <c:idx val="8"/>
          <c:order val="1"/>
          <c:tx>
            <c:strRef>
              <c:f>LDL!$E$2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</a:ln>
            </c:spPr>
          </c:marker>
          <c:val>
            <c:numRef>
              <c:f>LDL!$E$3:$E$20</c:f>
              <c:numCache>
                <c:formatCode>0.0</c:formatCode>
                <c:ptCount val="18"/>
                <c:pt idx="0">
                  <c:v>81.5</c:v>
                </c:pt>
                <c:pt idx="1">
                  <c:v>80.483000000000004</c:v>
                </c:pt>
                <c:pt idx="2">
                  <c:v>80.313000000000002</c:v>
                </c:pt>
                <c:pt idx="3">
                  <c:v>80.334000000000003</c:v>
                </c:pt>
                <c:pt idx="4">
                  <c:v>80.052000000000007</c:v>
                </c:pt>
                <c:pt idx="5">
                  <c:v>79.796000000000006</c:v>
                </c:pt>
                <c:pt idx="6">
                  <c:v>82.406000000000006</c:v>
                </c:pt>
                <c:pt idx="7">
                  <c:v>84.361999999999995</c:v>
                </c:pt>
                <c:pt idx="8">
                  <c:v>84.588999999999999</c:v>
                </c:pt>
                <c:pt idx="9">
                  <c:v>84.486999999999995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D8-4DA6-91D6-95381514E6EE}"/>
            </c:ext>
          </c:extLst>
        </c:ser>
        <c:ser>
          <c:idx val="1"/>
          <c:order val="2"/>
          <c:tx>
            <c:strRef>
              <c:f>LDL!$D$2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val>
            <c:numRef>
              <c:f>LDL!$D$3:$D$20</c:f>
              <c:numCache>
                <c:formatCode>0.0</c:formatCode>
                <c:ptCount val="18"/>
                <c:pt idx="1">
                  <c:v>82.21052631578948</c:v>
                </c:pt>
                <c:pt idx="2">
                  <c:v>82.272727272727266</c:v>
                </c:pt>
                <c:pt idx="3">
                  <c:v>81.714285714285708</c:v>
                </c:pt>
                <c:pt idx="4">
                  <c:v>81.722222222222229</c:v>
                </c:pt>
                <c:pt idx="5">
                  <c:v>82</c:v>
                </c:pt>
                <c:pt idx="6">
                  <c:v>81.7</c:v>
                </c:pt>
                <c:pt idx="7">
                  <c:v>81.75</c:v>
                </c:pt>
                <c:pt idx="8">
                  <c:v>81.411764705882348</c:v>
                </c:pt>
                <c:pt idx="9">
                  <c:v>81.15789473684211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D8-4DA6-91D6-95381514E6EE}"/>
            </c:ext>
          </c:extLst>
        </c:ser>
        <c:ser>
          <c:idx val="5"/>
          <c:order val="3"/>
          <c:tx>
            <c:strRef>
              <c:f>LDL!$F$2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LDL!$AA$23</c:f>
              <c:numCache>
                <c:formatCode>General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D8-4DA6-91D6-95381514E6EE}"/>
            </c:ext>
          </c:extLst>
        </c:ser>
        <c:ser>
          <c:idx val="7"/>
          <c:order val="4"/>
          <c:tx>
            <c:strRef>
              <c:f>LDL!$I$2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CC"/>
              </a:solidFill>
            </a:ln>
          </c:spPr>
          <c:marker>
            <c:symbol val="circle"/>
            <c:size val="7"/>
            <c:spPr>
              <a:solidFill>
                <a:srgbClr val="0000CC"/>
              </a:solidFill>
              <a:ln>
                <a:solidFill>
                  <a:srgbClr val="0000CC"/>
                </a:solidFill>
              </a:ln>
            </c:spPr>
          </c:marker>
          <c:val>
            <c:numRef>
              <c:f>LDL!$I$3:$I$20</c:f>
              <c:numCache>
                <c:formatCode>0.0</c:formatCode>
                <c:ptCount val="18"/>
                <c:pt idx="1">
                  <c:v>81.39</c:v>
                </c:pt>
                <c:pt idx="2">
                  <c:v>83.47</c:v>
                </c:pt>
                <c:pt idx="3">
                  <c:v>83.25</c:v>
                </c:pt>
                <c:pt idx="4">
                  <c:v>82.98</c:v>
                </c:pt>
                <c:pt idx="5">
                  <c:v>82.56</c:v>
                </c:pt>
                <c:pt idx="6">
                  <c:v>83.29</c:v>
                </c:pt>
                <c:pt idx="7">
                  <c:v>82.43</c:v>
                </c:pt>
                <c:pt idx="8">
                  <c:v>83.34</c:v>
                </c:pt>
                <c:pt idx="9">
                  <c:v>83.52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DD8-4DA6-91D6-95381514E6EE}"/>
            </c:ext>
          </c:extLst>
        </c:ser>
        <c:ser>
          <c:idx val="2"/>
          <c:order val="5"/>
          <c:tx>
            <c:strRef>
              <c:f>LDL!$L$2</c:f>
              <c:strCache>
                <c:ptCount val="1"/>
                <c:pt idx="0">
                  <c:v>ミナリスM認証値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LDL!$L$3:$L$20</c:f>
              <c:numCache>
                <c:formatCode>General</c:formatCode>
                <c:ptCount val="18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82</c:v>
                </c:pt>
                <c:pt idx="4">
                  <c:v>82</c:v>
                </c:pt>
                <c:pt idx="5">
                  <c:v>82</c:v>
                </c:pt>
                <c:pt idx="6">
                  <c:v>82</c:v>
                </c:pt>
                <c:pt idx="7">
                  <c:v>82</c:v>
                </c:pt>
                <c:pt idx="8">
                  <c:v>82</c:v>
                </c:pt>
                <c:pt idx="9">
                  <c:v>82</c:v>
                </c:pt>
                <c:pt idx="10">
                  <c:v>82</c:v>
                </c:pt>
                <c:pt idx="11">
                  <c:v>82</c:v>
                </c:pt>
                <c:pt idx="12">
                  <c:v>82</c:v>
                </c:pt>
                <c:pt idx="13">
                  <c:v>82</c:v>
                </c:pt>
                <c:pt idx="14">
                  <c:v>82</c:v>
                </c:pt>
                <c:pt idx="15">
                  <c:v>82</c:v>
                </c:pt>
                <c:pt idx="16">
                  <c:v>82</c:v>
                </c:pt>
                <c:pt idx="17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DD8-4DA6-91D6-95381514E6EE}"/>
            </c:ext>
          </c:extLst>
        </c:ser>
        <c:ser>
          <c:idx val="4"/>
          <c:order val="6"/>
          <c:tx>
            <c:strRef>
              <c:f>LDL!$M$2</c:f>
              <c:strCache>
                <c:ptCount val="1"/>
                <c:pt idx="0">
                  <c:v>ミナリスM平均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LDL!$M$3:$M$20</c:f>
              <c:numCache>
                <c:formatCode>0.0</c:formatCode>
                <c:ptCount val="18"/>
                <c:pt idx="0">
                  <c:v>81.5</c:v>
                </c:pt>
                <c:pt idx="1">
                  <c:v>81.687816374269005</c:v>
                </c:pt>
                <c:pt idx="2">
                  <c:v>81.996145454545442</c:v>
                </c:pt>
                <c:pt idx="3">
                  <c:v>81.976323809523805</c:v>
                </c:pt>
                <c:pt idx="4">
                  <c:v>81.43084444444446</c:v>
                </c:pt>
                <c:pt idx="5">
                  <c:v>81.689381818181829</c:v>
                </c:pt>
                <c:pt idx="6">
                  <c:v>82.249200000000002</c:v>
                </c:pt>
                <c:pt idx="7">
                  <c:v>82.64195263157896</c:v>
                </c:pt>
                <c:pt idx="8">
                  <c:v>82.545521362229096</c:v>
                </c:pt>
                <c:pt idx="9">
                  <c:v>82.575462607499134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DD8-4DA6-91D6-95381514E6EE}"/>
            </c:ext>
          </c:extLst>
        </c:ser>
        <c:ser>
          <c:idx val="6"/>
          <c:order val="7"/>
          <c:tx>
            <c:strRef>
              <c:f>LDL!$R$2</c:f>
              <c:strCache>
                <c:ptCount val="1"/>
                <c:pt idx="0">
                  <c:v>ミナリスM下限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LDL!$R$3:$R$20</c:f>
              <c:numCache>
                <c:formatCode>General</c:formatCode>
                <c:ptCount val="18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77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  <c:pt idx="7">
                  <c:v>77</c:v>
                </c:pt>
                <c:pt idx="8">
                  <c:v>77</c:v>
                </c:pt>
                <c:pt idx="9">
                  <c:v>77</c:v>
                </c:pt>
                <c:pt idx="10">
                  <c:v>77</c:v>
                </c:pt>
                <c:pt idx="11">
                  <c:v>77</c:v>
                </c:pt>
                <c:pt idx="12">
                  <c:v>77</c:v>
                </c:pt>
                <c:pt idx="13">
                  <c:v>77</c:v>
                </c:pt>
                <c:pt idx="14">
                  <c:v>77</c:v>
                </c:pt>
                <c:pt idx="15">
                  <c:v>77</c:v>
                </c:pt>
                <c:pt idx="16">
                  <c:v>77</c:v>
                </c:pt>
                <c:pt idx="17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DD8-4DA6-91D6-95381514E6EE}"/>
            </c:ext>
          </c:extLst>
        </c:ser>
        <c:ser>
          <c:idx val="3"/>
          <c:order val="8"/>
          <c:tx>
            <c:strRef>
              <c:f>LDL!$S$2</c:f>
              <c:strCache>
                <c:ptCount val="1"/>
                <c:pt idx="0">
                  <c:v>ミナリスM上限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LDL!$S$3:$S$20</c:f>
              <c:numCache>
                <c:formatCode>General</c:formatCode>
                <c:ptCount val="18"/>
                <c:pt idx="0">
                  <c:v>87</c:v>
                </c:pt>
                <c:pt idx="1">
                  <c:v>87</c:v>
                </c:pt>
                <c:pt idx="2">
                  <c:v>87</c:v>
                </c:pt>
                <c:pt idx="3">
                  <c:v>87</c:v>
                </c:pt>
                <c:pt idx="4">
                  <c:v>87</c:v>
                </c:pt>
                <c:pt idx="5">
                  <c:v>87</c:v>
                </c:pt>
                <c:pt idx="6">
                  <c:v>87</c:v>
                </c:pt>
                <c:pt idx="7">
                  <c:v>87</c:v>
                </c:pt>
                <c:pt idx="8">
                  <c:v>87</c:v>
                </c:pt>
                <c:pt idx="9">
                  <c:v>87</c:v>
                </c:pt>
                <c:pt idx="10">
                  <c:v>87</c:v>
                </c:pt>
                <c:pt idx="11">
                  <c:v>87</c:v>
                </c:pt>
                <c:pt idx="12">
                  <c:v>87</c:v>
                </c:pt>
                <c:pt idx="13">
                  <c:v>87</c:v>
                </c:pt>
                <c:pt idx="14">
                  <c:v>87</c:v>
                </c:pt>
                <c:pt idx="15">
                  <c:v>87</c:v>
                </c:pt>
                <c:pt idx="16">
                  <c:v>87</c:v>
                </c:pt>
                <c:pt idx="17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DD8-4DA6-91D6-95381514E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24896"/>
        <c:axId val="128627072"/>
      </c:lineChart>
      <c:catAx>
        <c:axId val="128624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627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8627072"/>
        <c:scaling>
          <c:orientation val="minMax"/>
          <c:max val="92"/>
          <c:min val="7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624896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48751434213312"/>
          <c:y val="0.23384663743379391"/>
          <c:w val="0.24460416756271974"/>
          <c:h val="0.61905768778432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168895508523228E-2"/>
          <c:y val="7.6923192492777168E-2"/>
          <c:w val="0.68344210018175156"/>
          <c:h val="0.78461656342632657"/>
        </c:manualLayout>
      </c:layout>
      <c:lineChart>
        <c:grouping val="standard"/>
        <c:varyColors val="0"/>
        <c:ser>
          <c:idx val="3"/>
          <c:order val="0"/>
          <c:tx>
            <c:strRef>
              <c:f>LDL!$C$2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val>
            <c:numRef>
              <c:f>LDL!$C$3:$C$20</c:f>
              <c:numCache>
                <c:formatCode>0.0</c:formatCode>
                <c:ptCount val="18"/>
                <c:pt idx="1">
                  <c:v>60.977631578947346</c:v>
                </c:pt>
                <c:pt idx="2">
                  <c:v>60.056382978723413</c:v>
                </c:pt>
                <c:pt idx="3">
                  <c:v>59.6593023255814</c:v>
                </c:pt>
                <c:pt idx="4">
                  <c:v>59.364285714285728</c:v>
                </c:pt>
                <c:pt idx="5">
                  <c:v>59.71052631578948</c:v>
                </c:pt>
                <c:pt idx="6">
                  <c:v>60.629268292682923</c:v>
                </c:pt>
                <c:pt idx="7">
                  <c:v>61.486021505376321</c:v>
                </c:pt>
                <c:pt idx="8">
                  <c:v>61.612048192771056</c:v>
                </c:pt>
                <c:pt idx="9">
                  <c:v>61.937499999999986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51-4305-977B-DB7C78B2CBAD}"/>
            </c:ext>
          </c:extLst>
        </c:ser>
        <c:ser>
          <c:idx val="2"/>
          <c:order val="1"/>
          <c:tx>
            <c:strRef>
              <c:f>LDL!$G$2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LDL!$G$3:$G$20</c:f>
              <c:numCache>
                <c:formatCode>0.0</c:formatCode>
                <c:ptCount val="18"/>
                <c:pt idx="1">
                  <c:v>65.599999999999994</c:v>
                </c:pt>
                <c:pt idx="2">
                  <c:v>63.51666666666668</c:v>
                </c:pt>
                <c:pt idx="3">
                  <c:v>63.615384615384599</c:v>
                </c:pt>
                <c:pt idx="4">
                  <c:v>64.34</c:v>
                </c:pt>
                <c:pt idx="5">
                  <c:v>64.68148148148147</c:v>
                </c:pt>
                <c:pt idx="6">
                  <c:v>64.999130434782614</c:v>
                </c:pt>
                <c:pt idx="7">
                  <c:v>65.153478260869576</c:v>
                </c:pt>
                <c:pt idx="8">
                  <c:v>64.461600000000018</c:v>
                </c:pt>
                <c:pt idx="9">
                  <c:v>63.197619047619028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51-4305-977B-DB7C78B2CBAD}"/>
            </c:ext>
          </c:extLst>
        </c:ser>
        <c:ser>
          <c:idx val="9"/>
          <c:order val="2"/>
          <c:tx>
            <c:strRef>
              <c:f>LDL!$H$2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LDL!$H$3:$H$20</c:f>
              <c:numCache>
                <c:formatCode>0.0</c:formatCode>
                <c:ptCount val="18"/>
                <c:pt idx="1">
                  <c:v>62.805</c:v>
                </c:pt>
                <c:pt idx="2">
                  <c:v>62.969000000000001</c:v>
                </c:pt>
                <c:pt idx="3">
                  <c:v>63.140999999999998</c:v>
                </c:pt>
                <c:pt idx="4">
                  <c:v>64.028999999999996</c:v>
                </c:pt>
                <c:pt idx="5">
                  <c:v>64.59</c:v>
                </c:pt>
                <c:pt idx="6">
                  <c:v>65.067999999999998</c:v>
                </c:pt>
                <c:pt idx="7">
                  <c:v>65.296000000000006</c:v>
                </c:pt>
                <c:pt idx="8">
                  <c:v>65.123000000000005</c:v>
                </c:pt>
                <c:pt idx="9">
                  <c:v>64.361000000000004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51-4305-977B-DB7C78B2CBAD}"/>
            </c:ext>
          </c:extLst>
        </c:ser>
        <c:ser>
          <c:idx val="8"/>
          <c:order val="3"/>
          <c:tx>
            <c:strRef>
              <c:f>LDL!$J$2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LDL!$J$3:$J$20</c:f>
              <c:numCache>
                <c:formatCode>0.0</c:formatCode>
                <c:ptCount val="18"/>
                <c:pt idx="0">
                  <c:v>64.7</c:v>
                </c:pt>
                <c:pt idx="1">
                  <c:v>60.977631578947346</c:v>
                </c:pt>
                <c:pt idx="2">
                  <c:v>63.5</c:v>
                </c:pt>
                <c:pt idx="3">
                  <c:v>63.72</c:v>
                </c:pt>
                <c:pt idx="4">
                  <c:v>62.67</c:v>
                </c:pt>
                <c:pt idx="5">
                  <c:v>62.54</c:v>
                </c:pt>
                <c:pt idx="6">
                  <c:v>64.17</c:v>
                </c:pt>
                <c:pt idx="7">
                  <c:v>64.739999999999995</c:v>
                </c:pt>
                <c:pt idx="8">
                  <c:v>64.16</c:v>
                </c:pt>
                <c:pt idx="9">
                  <c:v>62.37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51-4305-977B-DB7C78B2CBAD}"/>
            </c:ext>
          </c:extLst>
        </c:ser>
        <c:ser>
          <c:idx val="0"/>
          <c:order val="4"/>
          <c:tx>
            <c:strRef>
              <c:f>LDL!$K$2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</a:ln>
            </c:spPr>
          </c:marker>
          <c:val>
            <c:numRef>
              <c:f>LDL!$K$3:$K$20</c:f>
              <c:numCache>
                <c:formatCode>0.0</c:formatCode>
                <c:ptCount val="18"/>
                <c:pt idx="1">
                  <c:v>65.055555555555557</c:v>
                </c:pt>
                <c:pt idx="2">
                  <c:v>65.05</c:v>
                </c:pt>
                <c:pt idx="3">
                  <c:v>65.55</c:v>
                </c:pt>
                <c:pt idx="4">
                  <c:v>65.2</c:v>
                </c:pt>
                <c:pt idx="5">
                  <c:v>63.055555555555557</c:v>
                </c:pt>
                <c:pt idx="6">
                  <c:v>63.9</c:v>
                </c:pt>
                <c:pt idx="7">
                  <c:v>63.2</c:v>
                </c:pt>
                <c:pt idx="8">
                  <c:v>63.5</c:v>
                </c:pt>
                <c:pt idx="9">
                  <c:v>63.266666666666666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A51-4305-977B-DB7C78B2CBAD}"/>
            </c:ext>
          </c:extLst>
        </c:ser>
        <c:ser>
          <c:idx val="4"/>
          <c:order val="5"/>
          <c:tx>
            <c:strRef>
              <c:f>LDL!$O$2</c:f>
              <c:strCache>
                <c:ptCount val="1"/>
                <c:pt idx="0">
                  <c:v>積水認証値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LDL!$O$3:$O$20</c:f>
              <c:numCache>
                <c:formatCode>0</c:formatCode>
                <c:ptCount val="18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64</c:v>
                </c:pt>
                <c:pt idx="4">
                  <c:v>64</c:v>
                </c:pt>
                <c:pt idx="5">
                  <c:v>64</c:v>
                </c:pt>
                <c:pt idx="6">
                  <c:v>64</c:v>
                </c:pt>
                <c:pt idx="7">
                  <c:v>64</c:v>
                </c:pt>
                <c:pt idx="8">
                  <c:v>64</c:v>
                </c:pt>
                <c:pt idx="9">
                  <c:v>64</c:v>
                </c:pt>
                <c:pt idx="10">
                  <c:v>64</c:v>
                </c:pt>
                <c:pt idx="11">
                  <c:v>64</c:v>
                </c:pt>
                <c:pt idx="12">
                  <c:v>64</c:v>
                </c:pt>
                <c:pt idx="13">
                  <c:v>64</c:v>
                </c:pt>
                <c:pt idx="14">
                  <c:v>64</c:v>
                </c:pt>
                <c:pt idx="15">
                  <c:v>64</c:v>
                </c:pt>
                <c:pt idx="16">
                  <c:v>64</c:v>
                </c:pt>
                <c:pt idx="17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A51-4305-977B-DB7C78B2CBAD}"/>
            </c:ext>
          </c:extLst>
        </c:ser>
        <c:ser>
          <c:idx val="5"/>
          <c:order val="6"/>
          <c:tx>
            <c:strRef>
              <c:f>LDL!$P$2</c:f>
              <c:strCache>
                <c:ptCount val="1"/>
                <c:pt idx="0">
                  <c:v>積水平均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LDL!$P$3:$P$17</c:f>
              <c:numCache>
                <c:formatCode>0.0</c:formatCode>
                <c:ptCount val="15"/>
                <c:pt idx="0">
                  <c:v>64.7</c:v>
                </c:pt>
                <c:pt idx="1">
                  <c:v>63.083163742690054</c:v>
                </c:pt>
                <c:pt idx="2">
                  <c:v>63.018409929078018</c:v>
                </c:pt>
                <c:pt idx="3">
                  <c:v>63.137137388193196</c:v>
                </c:pt>
                <c:pt idx="4">
                  <c:v>63.120657142857148</c:v>
                </c:pt>
                <c:pt idx="5">
                  <c:v>62.915512670565306</c:v>
                </c:pt>
                <c:pt idx="6">
                  <c:v>63.753279745493103</c:v>
                </c:pt>
                <c:pt idx="7">
                  <c:v>63.975099953249185</c:v>
                </c:pt>
                <c:pt idx="8">
                  <c:v>63.771329638554221</c:v>
                </c:pt>
                <c:pt idx="9">
                  <c:v>63.026557142857129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A51-4305-977B-DB7C78B2CBAD}"/>
            </c:ext>
          </c:extLst>
        </c:ser>
        <c:ser>
          <c:idx val="6"/>
          <c:order val="7"/>
          <c:tx>
            <c:strRef>
              <c:f>LDL!$T$2</c:f>
              <c:strCache>
                <c:ptCount val="1"/>
                <c:pt idx="0">
                  <c:v>積水下限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LDL!$T$3:$T$20</c:f>
              <c:numCache>
                <c:formatCode>General</c:formatCode>
                <c:ptCount val="18"/>
                <c:pt idx="0">
                  <c:v>59</c:v>
                </c:pt>
                <c:pt idx="1">
                  <c:v>59</c:v>
                </c:pt>
                <c:pt idx="2">
                  <c:v>59</c:v>
                </c:pt>
                <c:pt idx="3">
                  <c:v>59</c:v>
                </c:pt>
                <c:pt idx="4">
                  <c:v>59</c:v>
                </c:pt>
                <c:pt idx="5">
                  <c:v>59</c:v>
                </c:pt>
                <c:pt idx="6">
                  <c:v>59</c:v>
                </c:pt>
                <c:pt idx="7">
                  <c:v>59</c:v>
                </c:pt>
                <c:pt idx="8">
                  <c:v>59</c:v>
                </c:pt>
                <c:pt idx="9">
                  <c:v>59</c:v>
                </c:pt>
                <c:pt idx="10">
                  <c:v>59</c:v>
                </c:pt>
                <c:pt idx="11">
                  <c:v>59</c:v>
                </c:pt>
                <c:pt idx="12">
                  <c:v>59</c:v>
                </c:pt>
                <c:pt idx="13">
                  <c:v>59</c:v>
                </c:pt>
                <c:pt idx="14">
                  <c:v>59</c:v>
                </c:pt>
                <c:pt idx="15">
                  <c:v>59</c:v>
                </c:pt>
                <c:pt idx="16">
                  <c:v>59</c:v>
                </c:pt>
                <c:pt idx="17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A51-4305-977B-DB7C78B2CBAD}"/>
            </c:ext>
          </c:extLst>
        </c:ser>
        <c:ser>
          <c:idx val="7"/>
          <c:order val="8"/>
          <c:tx>
            <c:strRef>
              <c:f>LDL!$U$2</c:f>
              <c:strCache>
                <c:ptCount val="1"/>
                <c:pt idx="0">
                  <c:v>積水上限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LDL!$U$3:$U$20</c:f>
              <c:numCache>
                <c:formatCode>General</c:formatCode>
                <c:ptCount val="18"/>
                <c:pt idx="0">
                  <c:v>69</c:v>
                </c:pt>
                <c:pt idx="1">
                  <c:v>69</c:v>
                </c:pt>
                <c:pt idx="2">
                  <c:v>69</c:v>
                </c:pt>
                <c:pt idx="3">
                  <c:v>69</c:v>
                </c:pt>
                <c:pt idx="4">
                  <c:v>69</c:v>
                </c:pt>
                <c:pt idx="5">
                  <c:v>69</c:v>
                </c:pt>
                <c:pt idx="6">
                  <c:v>69</c:v>
                </c:pt>
                <c:pt idx="7">
                  <c:v>69</c:v>
                </c:pt>
                <c:pt idx="8">
                  <c:v>69</c:v>
                </c:pt>
                <c:pt idx="9">
                  <c:v>69</c:v>
                </c:pt>
                <c:pt idx="10">
                  <c:v>69</c:v>
                </c:pt>
                <c:pt idx="11">
                  <c:v>69</c:v>
                </c:pt>
                <c:pt idx="12">
                  <c:v>69</c:v>
                </c:pt>
                <c:pt idx="13">
                  <c:v>69</c:v>
                </c:pt>
                <c:pt idx="14">
                  <c:v>69</c:v>
                </c:pt>
                <c:pt idx="15">
                  <c:v>69</c:v>
                </c:pt>
                <c:pt idx="16">
                  <c:v>69</c:v>
                </c:pt>
                <c:pt idx="17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A51-4305-977B-DB7C78B2C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47168"/>
        <c:axId val="129063552"/>
      </c:lineChart>
      <c:catAx>
        <c:axId val="128647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90635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9063552"/>
        <c:scaling>
          <c:orientation val="minMax"/>
          <c:max val="74"/>
          <c:min val="5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647168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870198043426388"/>
          <c:y val="0.19692322243503346"/>
          <c:w val="0.19065484639979413"/>
          <c:h val="0.678974837780626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280015148993245E-2"/>
          <c:y val="5.4129223762859349E-2"/>
          <c:w val="0.82132630883199409"/>
          <c:h val="0.80569267677794498"/>
        </c:manualLayout>
      </c:layout>
      <c:lineChart>
        <c:grouping val="standard"/>
        <c:varyColors val="0"/>
        <c:ser>
          <c:idx val="18"/>
          <c:order val="0"/>
          <c:tx>
            <c:strRef>
              <c:f>'2024.5月を100％とした時の活性変化率'!$B$1</c:f>
              <c:strCache>
                <c:ptCount val="1"/>
                <c:pt idx="0">
                  <c:v>Na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'2024.5月を100％とした時の活性変化率'!$B$2:$B$19</c:f>
              <c:numCache>
                <c:formatCode>0.0</c:formatCode>
                <c:ptCount val="18"/>
                <c:pt idx="0">
                  <c:v>100</c:v>
                </c:pt>
                <c:pt idx="1">
                  <c:v>99.463938757165522</c:v>
                </c:pt>
                <c:pt idx="2">
                  <c:v>99.553086057762798</c:v>
                </c:pt>
                <c:pt idx="3">
                  <c:v>99.514762392382778</c:v>
                </c:pt>
                <c:pt idx="4">
                  <c:v>99.474776521564962</c:v>
                </c:pt>
                <c:pt idx="5">
                  <c:v>99.54167862468698</c:v>
                </c:pt>
                <c:pt idx="6">
                  <c:v>99.480591015844169</c:v>
                </c:pt>
                <c:pt idx="7">
                  <c:v>99.563338159970797</c:v>
                </c:pt>
                <c:pt idx="8">
                  <c:v>99.448629202450661</c:v>
                </c:pt>
                <c:pt idx="9">
                  <c:v>99.381311600355502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A8-4654-B7CB-46B650233ADF}"/>
            </c:ext>
          </c:extLst>
        </c:ser>
        <c:ser>
          <c:idx val="19"/>
          <c:order val="1"/>
          <c:tx>
            <c:strRef>
              <c:f>'2024.5月を100％とした時の活性変化率'!$C$1</c:f>
              <c:strCache>
                <c:ptCount val="1"/>
                <c:pt idx="0">
                  <c:v>K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'2024.5月を100％とした時の活性変化率'!$C$2:$C$19</c:f>
              <c:numCache>
                <c:formatCode>0.0</c:formatCode>
                <c:ptCount val="18"/>
                <c:pt idx="0">
                  <c:v>100</c:v>
                </c:pt>
                <c:pt idx="1">
                  <c:v>100.17245038464033</c:v>
                </c:pt>
                <c:pt idx="2">
                  <c:v>100.15032992762877</c:v>
                </c:pt>
                <c:pt idx="3">
                  <c:v>100.12815528748256</c:v>
                </c:pt>
                <c:pt idx="4">
                  <c:v>100.16370753589395</c:v>
                </c:pt>
                <c:pt idx="5">
                  <c:v>100.11481914566207</c:v>
                </c:pt>
                <c:pt idx="6">
                  <c:v>100.079717048784</c:v>
                </c:pt>
                <c:pt idx="7">
                  <c:v>100.16634045990023</c:v>
                </c:pt>
                <c:pt idx="8">
                  <c:v>100.07779495504595</c:v>
                </c:pt>
                <c:pt idx="9">
                  <c:v>100.04490745912118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A8-4654-B7CB-46B650233ADF}"/>
            </c:ext>
          </c:extLst>
        </c:ser>
        <c:ser>
          <c:idx val="20"/>
          <c:order val="2"/>
          <c:tx>
            <c:strRef>
              <c:f>'2024.5月を100％とした時の活性変化率'!$D$1</c:f>
              <c:strCache>
                <c:ptCount val="1"/>
                <c:pt idx="0">
                  <c:v>CL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'2024.5月を100％とした時の活性変化率'!$D$2:$D$19</c:f>
              <c:numCache>
                <c:formatCode>0.0</c:formatCode>
                <c:ptCount val="18"/>
                <c:pt idx="0">
                  <c:v>100</c:v>
                </c:pt>
                <c:pt idx="1">
                  <c:v>100.14923562749647</c:v>
                </c:pt>
                <c:pt idx="2">
                  <c:v>99.687597819024205</c:v>
                </c:pt>
                <c:pt idx="3">
                  <c:v>99.944049592413052</c:v>
                </c:pt>
                <c:pt idx="4">
                  <c:v>99.508265555331491</c:v>
                </c:pt>
                <c:pt idx="5">
                  <c:v>99.704065919205959</c:v>
                </c:pt>
                <c:pt idx="6">
                  <c:v>99.769190627502653</c:v>
                </c:pt>
                <c:pt idx="7">
                  <c:v>99.868462777158442</c:v>
                </c:pt>
                <c:pt idx="8">
                  <c:v>99.75912769831497</c:v>
                </c:pt>
                <c:pt idx="9">
                  <c:v>100.31856413817989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A8-4654-B7CB-46B650233ADF}"/>
            </c:ext>
          </c:extLst>
        </c:ser>
        <c:ser>
          <c:idx val="21"/>
          <c:order val="3"/>
          <c:tx>
            <c:strRef>
              <c:f>'2024.5月を100％とした時の活性変化率'!$E$1</c:f>
              <c:strCache>
                <c:ptCount val="1"/>
                <c:pt idx="0">
                  <c:v>Ca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'2024.5月を100％とした時の活性変化率'!$E$2:$E$19</c:f>
              <c:numCache>
                <c:formatCode>0.0</c:formatCode>
                <c:ptCount val="18"/>
                <c:pt idx="0">
                  <c:v>100</c:v>
                </c:pt>
                <c:pt idx="1">
                  <c:v>100.01492467536688</c:v>
                </c:pt>
                <c:pt idx="2">
                  <c:v>99.995538870334727</c:v>
                </c:pt>
                <c:pt idx="3">
                  <c:v>99.833696718597125</c:v>
                </c:pt>
                <c:pt idx="4">
                  <c:v>100.03766009853392</c:v>
                </c:pt>
                <c:pt idx="5">
                  <c:v>100.55003132939777</c:v>
                </c:pt>
                <c:pt idx="6">
                  <c:v>100.62324055385193</c:v>
                </c:pt>
                <c:pt idx="7">
                  <c:v>100.30548185777283</c:v>
                </c:pt>
                <c:pt idx="8">
                  <c:v>99.847981512684015</c:v>
                </c:pt>
                <c:pt idx="9">
                  <c:v>99.609871303411339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A8-4654-B7CB-46B650233ADF}"/>
            </c:ext>
          </c:extLst>
        </c:ser>
        <c:ser>
          <c:idx val="17"/>
          <c:order val="4"/>
          <c:tx>
            <c:strRef>
              <c:f>'2024.5月を100％とした時の活性変化率'!$F$1</c:f>
              <c:strCache>
                <c:ptCount val="1"/>
                <c:pt idx="0">
                  <c:v>GLU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'2024.5月を100％とした時の活性変化率'!$F$2:$F$19</c:f>
              <c:numCache>
                <c:formatCode>0.0</c:formatCode>
                <c:ptCount val="18"/>
                <c:pt idx="0">
                  <c:v>100</c:v>
                </c:pt>
                <c:pt idx="1">
                  <c:v>99.549683386987837</c:v>
                </c:pt>
                <c:pt idx="2">
                  <c:v>99.234115651522643</c:v>
                </c:pt>
                <c:pt idx="3">
                  <c:v>99.035343851419455</c:v>
                </c:pt>
                <c:pt idx="4">
                  <c:v>99.177875108333026</c:v>
                </c:pt>
                <c:pt idx="5">
                  <c:v>99.321409312172605</c:v>
                </c:pt>
                <c:pt idx="6">
                  <c:v>99.488834304426362</c:v>
                </c:pt>
                <c:pt idx="7">
                  <c:v>99.42635381592595</c:v>
                </c:pt>
                <c:pt idx="8">
                  <c:v>99.258163234542693</c:v>
                </c:pt>
                <c:pt idx="9">
                  <c:v>99.230515810373518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A8-4654-B7CB-46B650233ADF}"/>
            </c:ext>
          </c:extLst>
        </c:ser>
        <c:ser>
          <c:idx val="8"/>
          <c:order val="5"/>
          <c:tx>
            <c:strRef>
              <c:f>'2024.5月を100％とした時の活性変化率'!$G$1</c:f>
              <c:strCache>
                <c:ptCount val="1"/>
                <c:pt idx="0">
                  <c:v>TCH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'2024.5月を100％とした時の活性変化率'!$G$2:$G$19</c:f>
              <c:numCache>
                <c:formatCode>0.0</c:formatCode>
                <c:ptCount val="18"/>
                <c:pt idx="0">
                  <c:v>100</c:v>
                </c:pt>
                <c:pt idx="1">
                  <c:v>99.065263085647629</c:v>
                </c:pt>
                <c:pt idx="2">
                  <c:v>99.464110473286254</c:v>
                </c:pt>
                <c:pt idx="3">
                  <c:v>99.472039873187327</c:v>
                </c:pt>
                <c:pt idx="4">
                  <c:v>99.338757828088902</c:v>
                </c:pt>
                <c:pt idx="5">
                  <c:v>99.184971183061649</c:v>
                </c:pt>
                <c:pt idx="6">
                  <c:v>99.206170894499152</c:v>
                </c:pt>
                <c:pt idx="7">
                  <c:v>99.309810618690037</c:v>
                </c:pt>
                <c:pt idx="8">
                  <c:v>99.205457811823408</c:v>
                </c:pt>
                <c:pt idx="9">
                  <c:v>99.362674878212047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A8-4654-B7CB-46B650233ADF}"/>
            </c:ext>
          </c:extLst>
        </c:ser>
        <c:ser>
          <c:idx val="9"/>
          <c:order val="6"/>
          <c:tx>
            <c:strRef>
              <c:f>'2024.5月を100％とした時の活性変化率'!$H$1</c:f>
              <c:strCache>
                <c:ptCount val="1"/>
                <c:pt idx="0">
                  <c:v>TG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'2024.5月を100％とした時の活性変化率'!$H$2:$H$19</c:f>
              <c:numCache>
                <c:formatCode>0.0</c:formatCode>
                <c:ptCount val="18"/>
                <c:pt idx="0">
                  <c:v>100</c:v>
                </c:pt>
                <c:pt idx="1">
                  <c:v>101.5017846170531</c:v>
                </c:pt>
                <c:pt idx="2">
                  <c:v>101.26795683790758</c:v>
                </c:pt>
                <c:pt idx="3">
                  <c:v>101.01248322380638</c:v>
                </c:pt>
                <c:pt idx="4">
                  <c:v>101.06782473424943</c:v>
                </c:pt>
                <c:pt idx="5">
                  <c:v>100.71062134156585</c:v>
                </c:pt>
                <c:pt idx="6">
                  <c:v>100.72778753480405</c:v>
                </c:pt>
                <c:pt idx="7">
                  <c:v>100.81645181047605</c:v>
                </c:pt>
                <c:pt idx="8">
                  <c:v>100.94903338620109</c:v>
                </c:pt>
                <c:pt idx="9">
                  <c:v>101.05956786982514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A8-4654-B7CB-46B650233ADF}"/>
            </c:ext>
          </c:extLst>
        </c:ser>
        <c:ser>
          <c:idx val="10"/>
          <c:order val="7"/>
          <c:tx>
            <c:strRef>
              <c:f>'2024.5月を100％とした時の活性変化率'!$I$1</c:f>
              <c:strCache>
                <c:ptCount val="1"/>
                <c:pt idx="0">
                  <c:v>HDL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'2024.5月を100％とした時の活性変化率'!$I$2:$I$19</c:f>
              <c:numCache>
                <c:formatCode>0.0</c:formatCode>
                <c:ptCount val="18"/>
                <c:pt idx="0">
                  <c:v>100</c:v>
                </c:pt>
                <c:pt idx="1">
                  <c:v>100.19116675033463</c:v>
                </c:pt>
                <c:pt idx="2">
                  <c:v>99.996975488386127</c:v>
                </c:pt>
                <c:pt idx="3">
                  <c:v>100.36934420916161</c:v>
                </c:pt>
                <c:pt idx="4">
                  <c:v>100.34996371904022</c:v>
                </c:pt>
                <c:pt idx="5">
                  <c:v>100.03723225559165</c:v>
                </c:pt>
                <c:pt idx="6">
                  <c:v>99.781332338676393</c:v>
                </c:pt>
                <c:pt idx="7">
                  <c:v>100.18979984874893</c:v>
                </c:pt>
                <c:pt idx="8">
                  <c:v>100.10064493758671</c:v>
                </c:pt>
                <c:pt idx="9">
                  <c:v>99.848239263873666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A8-4654-B7CB-46B650233ADF}"/>
            </c:ext>
          </c:extLst>
        </c:ser>
        <c:ser>
          <c:idx val="12"/>
          <c:order val="8"/>
          <c:tx>
            <c:strRef>
              <c:f>'2024.5月を100％とした時の活性変化率'!$J$1</c:f>
              <c:strCache>
                <c:ptCount val="1"/>
                <c:pt idx="0">
                  <c:v>TP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'2024.5月を100％とした時の活性変化率'!$J$2:$J$19</c:f>
              <c:numCache>
                <c:formatCode>0.0</c:formatCode>
                <c:ptCount val="18"/>
                <c:pt idx="0">
                  <c:v>100</c:v>
                </c:pt>
                <c:pt idx="1">
                  <c:v>100.10018764049222</c:v>
                </c:pt>
                <c:pt idx="2">
                  <c:v>100.07238398139026</c:v>
                </c:pt>
                <c:pt idx="3">
                  <c:v>100.04725635076099</c:v>
                </c:pt>
                <c:pt idx="4">
                  <c:v>100.21103758658786</c:v>
                </c:pt>
                <c:pt idx="5">
                  <c:v>100.19160396676622</c:v>
                </c:pt>
                <c:pt idx="6">
                  <c:v>100.16126972786658</c:v>
                </c:pt>
                <c:pt idx="7">
                  <c:v>100.28490580314369</c:v>
                </c:pt>
                <c:pt idx="8">
                  <c:v>100.23434030842336</c:v>
                </c:pt>
                <c:pt idx="9">
                  <c:v>100.14908032043772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A8-4654-B7CB-46B650233ADF}"/>
            </c:ext>
          </c:extLst>
        </c:ser>
        <c:ser>
          <c:idx val="13"/>
          <c:order val="9"/>
          <c:tx>
            <c:strRef>
              <c:f>'2024.5月を100％とした時の活性変化率'!$K$1</c:f>
              <c:strCache>
                <c:ptCount val="1"/>
                <c:pt idx="0">
                  <c:v>ALB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'2024.5月を100％とした時の活性変化率'!$K$2:$K$19</c:f>
              <c:numCache>
                <c:formatCode>0.0</c:formatCode>
                <c:ptCount val="18"/>
                <c:pt idx="0">
                  <c:v>100</c:v>
                </c:pt>
                <c:pt idx="1">
                  <c:v>99.083812432926024</c:v>
                </c:pt>
                <c:pt idx="2">
                  <c:v>99.327120719953115</c:v>
                </c:pt>
                <c:pt idx="3">
                  <c:v>99.501036492572752</c:v>
                </c:pt>
                <c:pt idx="4">
                  <c:v>99.38350842956288</c:v>
                </c:pt>
                <c:pt idx="5">
                  <c:v>99.233530072163319</c:v>
                </c:pt>
                <c:pt idx="6">
                  <c:v>99.663588556380873</c:v>
                </c:pt>
                <c:pt idx="7">
                  <c:v>99.905530371561667</c:v>
                </c:pt>
                <c:pt idx="8">
                  <c:v>99.898690252127494</c:v>
                </c:pt>
                <c:pt idx="9">
                  <c:v>99.97254412679905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A8-4654-B7CB-46B650233ADF}"/>
            </c:ext>
          </c:extLst>
        </c:ser>
        <c:ser>
          <c:idx val="11"/>
          <c:order val="10"/>
          <c:tx>
            <c:strRef>
              <c:f>'2024.5月を100％とした時の活性変化率'!$L$1</c:f>
              <c:strCache>
                <c:ptCount val="1"/>
                <c:pt idx="0">
                  <c:v>TBIL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'2024.5月を100％とした時の活性変化率'!$L$2:$L$19</c:f>
              <c:numCache>
                <c:formatCode>0.0</c:formatCode>
                <c:ptCount val="18"/>
                <c:pt idx="0">
                  <c:v>100</c:v>
                </c:pt>
                <c:pt idx="1">
                  <c:v>97.473869589633139</c:v>
                </c:pt>
                <c:pt idx="2">
                  <c:v>97.689153156725467</c:v>
                </c:pt>
                <c:pt idx="3">
                  <c:v>97.384124863124057</c:v>
                </c:pt>
                <c:pt idx="4">
                  <c:v>97.143370233755903</c:v>
                </c:pt>
                <c:pt idx="5">
                  <c:v>97.451985097015509</c:v>
                </c:pt>
                <c:pt idx="6">
                  <c:v>97.191864741786375</c:v>
                </c:pt>
                <c:pt idx="7">
                  <c:v>97.060496681965532</c:v>
                </c:pt>
                <c:pt idx="8">
                  <c:v>97.118313270861861</c:v>
                </c:pt>
                <c:pt idx="9">
                  <c:v>97.58712157799377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A8-4654-B7CB-46B650233ADF}"/>
            </c:ext>
          </c:extLst>
        </c:ser>
        <c:ser>
          <c:idx val="24"/>
          <c:order val="11"/>
          <c:tx>
            <c:strRef>
              <c:f>'2024.5月を100％とした時の活性変化率'!$M$1</c:f>
              <c:strCache>
                <c:ptCount val="1"/>
                <c:pt idx="0">
                  <c:v>CRP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'2024.5月を100％とした時の活性変化率'!$M$2:$M$19</c:f>
              <c:numCache>
                <c:formatCode>0.0</c:formatCode>
                <c:ptCount val="18"/>
                <c:pt idx="0">
                  <c:v>100</c:v>
                </c:pt>
                <c:pt idx="1">
                  <c:v>100.10693339328589</c:v>
                </c:pt>
                <c:pt idx="2">
                  <c:v>100.46248265192365</c:v>
                </c:pt>
                <c:pt idx="3">
                  <c:v>99.99895682548744</c:v>
                </c:pt>
                <c:pt idx="4">
                  <c:v>99.487100017000344</c:v>
                </c:pt>
                <c:pt idx="5">
                  <c:v>99.314262519612868</c:v>
                </c:pt>
                <c:pt idx="6">
                  <c:v>99.393477620953959</c:v>
                </c:pt>
                <c:pt idx="7">
                  <c:v>99.231480734052695</c:v>
                </c:pt>
                <c:pt idx="8">
                  <c:v>100.06236359499474</c:v>
                </c:pt>
                <c:pt idx="9">
                  <c:v>99.985635739353896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0A8-4654-B7CB-46B650233ADF}"/>
            </c:ext>
          </c:extLst>
        </c:ser>
        <c:ser>
          <c:idx val="16"/>
          <c:order val="12"/>
          <c:tx>
            <c:strRef>
              <c:f>'2024.5月を100％とした時の活性変化率'!$N$1</c:f>
              <c:strCache>
                <c:ptCount val="1"/>
                <c:pt idx="0">
                  <c:v>UA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'2024.5月を100％とした時の活性変化率'!$N$2:$N$19</c:f>
              <c:numCache>
                <c:formatCode>0.0</c:formatCode>
                <c:ptCount val="18"/>
                <c:pt idx="0">
                  <c:v>100</c:v>
                </c:pt>
                <c:pt idx="1">
                  <c:v>99.035912657460628</c:v>
                </c:pt>
                <c:pt idx="2">
                  <c:v>99.076866492416372</c:v>
                </c:pt>
                <c:pt idx="3">
                  <c:v>99.003450009535214</c:v>
                </c:pt>
                <c:pt idx="4">
                  <c:v>98.858880724134934</c:v>
                </c:pt>
                <c:pt idx="5">
                  <c:v>99.076437248299982</c:v>
                </c:pt>
                <c:pt idx="6">
                  <c:v>99.375873795356412</c:v>
                </c:pt>
                <c:pt idx="7">
                  <c:v>99.444650262851127</c:v>
                </c:pt>
                <c:pt idx="8">
                  <c:v>99.14327437131152</c:v>
                </c:pt>
                <c:pt idx="9">
                  <c:v>99.370442664556293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0A8-4654-B7CB-46B650233ADF}"/>
            </c:ext>
          </c:extLst>
        </c:ser>
        <c:ser>
          <c:idx val="14"/>
          <c:order val="13"/>
          <c:tx>
            <c:strRef>
              <c:f>'2024.5月を100％とした時の活性変化率'!$O$1</c:f>
              <c:strCache>
                <c:ptCount val="1"/>
                <c:pt idx="0">
                  <c:v>BUN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'2024.5月を100％とした時の活性変化率'!$O$2:$O$19</c:f>
              <c:numCache>
                <c:formatCode>0.0</c:formatCode>
                <c:ptCount val="18"/>
                <c:pt idx="0">
                  <c:v>100</c:v>
                </c:pt>
                <c:pt idx="1">
                  <c:v>99.199445606881611</c:v>
                </c:pt>
                <c:pt idx="2">
                  <c:v>99.173061180952757</c:v>
                </c:pt>
                <c:pt idx="3">
                  <c:v>98.990176687856135</c:v>
                </c:pt>
                <c:pt idx="4">
                  <c:v>98.897061269381396</c:v>
                </c:pt>
                <c:pt idx="5">
                  <c:v>99.458882889737566</c:v>
                </c:pt>
                <c:pt idx="6">
                  <c:v>99.073219283195812</c:v>
                </c:pt>
                <c:pt idx="7">
                  <c:v>99.435561228907801</c:v>
                </c:pt>
                <c:pt idx="8">
                  <c:v>99.527747288478835</c:v>
                </c:pt>
                <c:pt idx="9">
                  <c:v>99.41503561298488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0A8-4654-B7CB-46B650233ADF}"/>
            </c:ext>
          </c:extLst>
        </c:ser>
        <c:ser>
          <c:idx val="15"/>
          <c:order val="14"/>
          <c:tx>
            <c:strRef>
              <c:f>'2024.5月を100％とした時の活性変化率'!$P$1</c:f>
              <c:strCache>
                <c:ptCount val="1"/>
                <c:pt idx="0">
                  <c:v>CRE</c:v>
                </c:pt>
              </c:strCache>
            </c:strRef>
          </c:tx>
          <c:spPr>
            <a:ln w="12700">
              <a:solidFill>
                <a:srgbClr val="E3E3E3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E3E3E3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'2024.5月を100％とした時の活性変化率'!$P$2:$P$19</c:f>
              <c:numCache>
                <c:formatCode>0.0</c:formatCode>
                <c:ptCount val="18"/>
                <c:pt idx="0">
                  <c:v>100</c:v>
                </c:pt>
                <c:pt idx="1">
                  <c:v>99.360583999681722</c:v>
                </c:pt>
                <c:pt idx="2">
                  <c:v>99.434125710209159</c:v>
                </c:pt>
                <c:pt idx="3">
                  <c:v>99.48035609196576</c:v>
                </c:pt>
                <c:pt idx="4">
                  <c:v>99.232573276224045</c:v>
                </c:pt>
                <c:pt idx="5">
                  <c:v>99.059238520142799</c:v>
                </c:pt>
                <c:pt idx="6">
                  <c:v>99.020345225570566</c:v>
                </c:pt>
                <c:pt idx="7">
                  <c:v>99.090656042067806</c:v>
                </c:pt>
                <c:pt idx="8">
                  <c:v>99.209163068019862</c:v>
                </c:pt>
                <c:pt idx="9">
                  <c:v>99.302520503150731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0A8-4654-B7CB-46B650233ADF}"/>
            </c:ext>
          </c:extLst>
        </c:ser>
        <c:ser>
          <c:idx val="0"/>
          <c:order val="15"/>
          <c:tx>
            <c:strRef>
              <c:f>'2024.5月を100％とした時の活性変化率'!$Q$1</c:f>
              <c:strCache>
                <c:ptCount val="1"/>
                <c:pt idx="0">
                  <c:v>AST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'2024.5月を100％とした時の活性変化率'!$Q$2:$Q$19</c:f>
              <c:numCache>
                <c:formatCode>0.0</c:formatCode>
                <c:ptCount val="18"/>
                <c:pt idx="0">
                  <c:v>100</c:v>
                </c:pt>
                <c:pt idx="1">
                  <c:v>99.601609117167129</c:v>
                </c:pt>
                <c:pt idx="2">
                  <c:v>99.53475936812201</c:v>
                </c:pt>
                <c:pt idx="3">
                  <c:v>99.441173535401134</c:v>
                </c:pt>
                <c:pt idx="4">
                  <c:v>99.681918464326358</c:v>
                </c:pt>
                <c:pt idx="5">
                  <c:v>99.7491302293068</c:v>
                </c:pt>
                <c:pt idx="6">
                  <c:v>99.762490824600263</c:v>
                </c:pt>
                <c:pt idx="7">
                  <c:v>99.54596355693873</c:v>
                </c:pt>
                <c:pt idx="8">
                  <c:v>99.486417466751988</c:v>
                </c:pt>
                <c:pt idx="9">
                  <c:v>99.598085704795452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C0A8-4654-B7CB-46B650233ADF}"/>
            </c:ext>
          </c:extLst>
        </c:ser>
        <c:ser>
          <c:idx val="1"/>
          <c:order val="16"/>
          <c:tx>
            <c:strRef>
              <c:f>'2024.5月を100％とした時の活性変化率'!$R$1</c:f>
              <c:strCache>
                <c:ptCount val="1"/>
                <c:pt idx="0">
                  <c:v>ALT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'2024.5月を100％とした時の活性変化率'!$R$2:$R$19</c:f>
              <c:numCache>
                <c:formatCode>0.0</c:formatCode>
                <c:ptCount val="18"/>
                <c:pt idx="0">
                  <c:v>100</c:v>
                </c:pt>
                <c:pt idx="1">
                  <c:v>99.418970348199338</c:v>
                </c:pt>
                <c:pt idx="2">
                  <c:v>99.562644514755533</c:v>
                </c:pt>
                <c:pt idx="3">
                  <c:v>99.591199134230948</c:v>
                </c:pt>
                <c:pt idx="4">
                  <c:v>99.336087577104237</c:v>
                </c:pt>
                <c:pt idx="5">
                  <c:v>99.342990262832174</c:v>
                </c:pt>
                <c:pt idx="6">
                  <c:v>99.144731498771762</c:v>
                </c:pt>
                <c:pt idx="7">
                  <c:v>99.323846429978531</c:v>
                </c:pt>
                <c:pt idx="8">
                  <c:v>99.07464347068354</c:v>
                </c:pt>
                <c:pt idx="9">
                  <c:v>99.161827184598309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C0A8-4654-B7CB-46B650233ADF}"/>
            </c:ext>
          </c:extLst>
        </c:ser>
        <c:ser>
          <c:idx val="2"/>
          <c:order val="17"/>
          <c:tx>
            <c:strRef>
              <c:f>'2024.5月を100％とした時の活性変化率'!$S$1</c:f>
              <c:strCache>
                <c:ptCount val="1"/>
                <c:pt idx="0">
                  <c:v>ALP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'2024.5月を100％とした時の活性変化率'!$S$2:$S$19</c:f>
              <c:numCache>
                <c:formatCode>0.0</c:formatCode>
                <c:ptCount val="18"/>
                <c:pt idx="0">
                  <c:v>100</c:v>
                </c:pt>
                <c:pt idx="1">
                  <c:v>100.14111323413044</c:v>
                </c:pt>
                <c:pt idx="2">
                  <c:v>99.979904555552523</c:v>
                </c:pt>
                <c:pt idx="3">
                  <c:v>99.745080261884539</c:v>
                </c:pt>
                <c:pt idx="4">
                  <c:v>100.27748918936217</c:v>
                </c:pt>
                <c:pt idx="5">
                  <c:v>99.958492487128254</c:v>
                </c:pt>
                <c:pt idx="6">
                  <c:v>100.0399606039484</c:v>
                </c:pt>
                <c:pt idx="7">
                  <c:v>100.14425232599137</c:v>
                </c:pt>
                <c:pt idx="8">
                  <c:v>100.08090749381171</c:v>
                </c:pt>
                <c:pt idx="9">
                  <c:v>100.17123989488732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C0A8-4654-B7CB-46B650233ADF}"/>
            </c:ext>
          </c:extLst>
        </c:ser>
        <c:ser>
          <c:idx val="3"/>
          <c:order val="18"/>
          <c:tx>
            <c:strRef>
              <c:f>'2024.5月を100％とした時の活性変化率'!$T$1</c:f>
              <c:strCache>
                <c:ptCount val="1"/>
                <c:pt idx="0">
                  <c:v>LD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'2024.5月を100％とした時の活性変化率'!$T$2:$T$19</c:f>
              <c:numCache>
                <c:formatCode>0.0</c:formatCode>
                <c:ptCount val="18"/>
                <c:pt idx="0">
                  <c:v>100</c:v>
                </c:pt>
                <c:pt idx="1">
                  <c:v>100.41223703022875</c:v>
                </c:pt>
                <c:pt idx="2">
                  <c:v>100.19721184883103</c:v>
                </c:pt>
                <c:pt idx="3">
                  <c:v>99.875949748361663</c:v>
                </c:pt>
                <c:pt idx="4">
                  <c:v>100.00310355856952</c:v>
                </c:pt>
                <c:pt idx="5">
                  <c:v>100.06517714103398</c:v>
                </c:pt>
                <c:pt idx="6">
                  <c:v>100.02203059832078</c:v>
                </c:pt>
                <c:pt idx="7">
                  <c:v>99.937308707743028</c:v>
                </c:pt>
                <c:pt idx="8">
                  <c:v>99.861135125429684</c:v>
                </c:pt>
                <c:pt idx="9">
                  <c:v>100.02510451984882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C0A8-4654-B7CB-46B650233ADF}"/>
            </c:ext>
          </c:extLst>
        </c:ser>
        <c:ser>
          <c:idx val="4"/>
          <c:order val="19"/>
          <c:tx>
            <c:strRef>
              <c:f>'2024.5月を100％とした時の活性変化率'!$U$1</c:f>
              <c:strCache>
                <c:ptCount val="1"/>
                <c:pt idx="0">
                  <c:v>CPK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'2024.5月を100％とした時の活性変化率'!$U$2:$U$19</c:f>
              <c:numCache>
                <c:formatCode>0.0</c:formatCode>
                <c:ptCount val="18"/>
                <c:pt idx="0">
                  <c:v>100</c:v>
                </c:pt>
                <c:pt idx="1">
                  <c:v>100.09100273065974</c:v>
                </c:pt>
                <c:pt idx="2">
                  <c:v>99.685142785367304</c:v>
                </c:pt>
                <c:pt idx="3">
                  <c:v>99.673281877693796</c:v>
                </c:pt>
                <c:pt idx="4">
                  <c:v>99.65682711074767</c:v>
                </c:pt>
                <c:pt idx="5">
                  <c:v>99.892195670860531</c:v>
                </c:pt>
                <c:pt idx="6">
                  <c:v>100.21872440105939</c:v>
                </c:pt>
                <c:pt idx="7">
                  <c:v>100.17278444335977</c:v>
                </c:pt>
                <c:pt idx="8">
                  <c:v>100.0506308514144</c:v>
                </c:pt>
                <c:pt idx="9">
                  <c:v>100.36501434801208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C0A8-4654-B7CB-46B650233ADF}"/>
            </c:ext>
          </c:extLst>
        </c:ser>
        <c:ser>
          <c:idx val="5"/>
          <c:order val="20"/>
          <c:tx>
            <c:strRef>
              <c:f>'2024.5月を100％とした時の活性変化率'!$V$1</c:f>
              <c:strCache>
                <c:ptCount val="1"/>
                <c:pt idx="0">
                  <c:v>rGT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'2024.5月を100％とした時の活性変化率'!$V$2:$V$19</c:f>
              <c:numCache>
                <c:formatCode>0.0</c:formatCode>
                <c:ptCount val="18"/>
                <c:pt idx="0">
                  <c:v>100</c:v>
                </c:pt>
                <c:pt idx="1">
                  <c:v>99.658944855967064</c:v>
                </c:pt>
                <c:pt idx="2">
                  <c:v>99.978895720361493</c:v>
                </c:pt>
                <c:pt idx="3">
                  <c:v>99.963828216228194</c:v>
                </c:pt>
                <c:pt idx="4">
                  <c:v>100.05174577352471</c:v>
                </c:pt>
                <c:pt idx="5">
                  <c:v>100.12705558717856</c:v>
                </c:pt>
                <c:pt idx="6">
                  <c:v>100.1060058733791</c:v>
                </c:pt>
                <c:pt idx="7">
                  <c:v>100.01537511687097</c:v>
                </c:pt>
                <c:pt idx="8">
                  <c:v>99.90803384877286</c:v>
                </c:pt>
                <c:pt idx="9">
                  <c:v>99.87282867894632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C0A8-4654-B7CB-46B650233ADF}"/>
            </c:ext>
          </c:extLst>
        </c:ser>
        <c:ser>
          <c:idx val="6"/>
          <c:order val="21"/>
          <c:tx>
            <c:strRef>
              <c:f>'2024.5月を100％とした時の活性変化率'!$W$1</c:f>
              <c:strCache>
                <c:ptCount val="1"/>
                <c:pt idx="0">
                  <c:v>AMY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'2024.5月を100％とした時の活性変化率'!$W$2:$W$19</c:f>
              <c:numCache>
                <c:formatCode>0.0</c:formatCode>
                <c:ptCount val="18"/>
                <c:pt idx="0">
                  <c:v>100</c:v>
                </c:pt>
                <c:pt idx="1">
                  <c:v>99.46756714795842</c:v>
                </c:pt>
                <c:pt idx="2">
                  <c:v>99.047575509347425</c:v>
                </c:pt>
                <c:pt idx="3">
                  <c:v>98.991608475651134</c:v>
                </c:pt>
                <c:pt idx="4">
                  <c:v>99.174607863393916</c:v>
                </c:pt>
                <c:pt idx="5">
                  <c:v>99.681730941224657</c:v>
                </c:pt>
                <c:pt idx="6">
                  <c:v>99.839988017602195</c:v>
                </c:pt>
                <c:pt idx="7">
                  <c:v>100.10763788205728</c:v>
                </c:pt>
                <c:pt idx="8">
                  <c:v>99.965854902743587</c:v>
                </c:pt>
                <c:pt idx="9">
                  <c:v>99.845641517472913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C0A8-4654-B7CB-46B650233ADF}"/>
            </c:ext>
          </c:extLst>
        </c:ser>
        <c:ser>
          <c:idx val="7"/>
          <c:order val="22"/>
          <c:tx>
            <c:strRef>
              <c:f>'2024.5月を100％とした時の活性変化率'!$X$1</c:f>
              <c:strCache>
                <c:ptCount val="1"/>
                <c:pt idx="0">
                  <c:v>CHE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'2024.5月を100％とした時の活性変化率'!$X$2:$X$19</c:f>
              <c:numCache>
                <c:formatCode>0.0</c:formatCode>
                <c:ptCount val="18"/>
                <c:pt idx="0">
                  <c:v>100</c:v>
                </c:pt>
                <c:pt idx="1">
                  <c:v>99.710625365098437</c:v>
                </c:pt>
                <c:pt idx="2">
                  <c:v>99.7074897521438</c:v>
                </c:pt>
                <c:pt idx="3">
                  <c:v>99.575272771989091</c:v>
                </c:pt>
                <c:pt idx="4">
                  <c:v>99.619959194689528</c:v>
                </c:pt>
                <c:pt idx="5">
                  <c:v>99.887703943335495</c:v>
                </c:pt>
                <c:pt idx="6">
                  <c:v>99.824520761863567</c:v>
                </c:pt>
                <c:pt idx="7">
                  <c:v>99.746918582592841</c:v>
                </c:pt>
                <c:pt idx="8">
                  <c:v>99.519440181290946</c:v>
                </c:pt>
                <c:pt idx="9">
                  <c:v>99.717703424304943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C0A8-4654-B7CB-46B650233ADF}"/>
            </c:ext>
          </c:extLst>
        </c:ser>
        <c:ser>
          <c:idx val="23"/>
          <c:order val="23"/>
          <c:tx>
            <c:strRef>
              <c:f>'2024.5月を100％とした時の活性変化率'!$Y$1</c:f>
              <c:strCache>
                <c:ptCount val="1"/>
                <c:pt idx="0">
                  <c:v>Fe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'2024.5月を100％とした時の活性変化率'!$Y$2:$Y$19</c:f>
              <c:numCache>
                <c:formatCode>0.0</c:formatCode>
                <c:ptCount val="18"/>
                <c:pt idx="0">
                  <c:v>100</c:v>
                </c:pt>
                <c:pt idx="1">
                  <c:v>100.17125571701273</c:v>
                </c:pt>
                <c:pt idx="2">
                  <c:v>99.645752968761812</c:v>
                </c:pt>
                <c:pt idx="3">
                  <c:v>99.488075634579019</c:v>
                </c:pt>
                <c:pt idx="4">
                  <c:v>99.489208232159086</c:v>
                </c:pt>
                <c:pt idx="5">
                  <c:v>99.371284016500908</c:v>
                </c:pt>
                <c:pt idx="6">
                  <c:v>99.62793128493098</c:v>
                </c:pt>
                <c:pt idx="7">
                  <c:v>99.586481039949248</c:v>
                </c:pt>
                <c:pt idx="8">
                  <c:v>99.332379905970953</c:v>
                </c:pt>
                <c:pt idx="9">
                  <c:v>99.545214272820587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C0A8-4654-B7CB-46B650233ADF}"/>
            </c:ext>
          </c:extLst>
        </c:ser>
        <c:ser>
          <c:idx val="29"/>
          <c:order val="24"/>
          <c:tx>
            <c:strRef>
              <c:f>'2024.5月を100％とした時の活性変化率'!$Z$1</c:f>
              <c:strCache>
                <c:ptCount val="1"/>
                <c:pt idx="0">
                  <c:v>Mg</c:v>
                </c:pt>
              </c:strCache>
            </c:strRef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'2024.5月を100％とした時の活性変化率'!$Z$2:$Z$19</c:f>
              <c:numCache>
                <c:formatCode>0.0</c:formatCode>
                <c:ptCount val="18"/>
                <c:pt idx="0">
                  <c:v>100</c:v>
                </c:pt>
                <c:pt idx="1">
                  <c:v>96.138843695951707</c:v>
                </c:pt>
                <c:pt idx="2">
                  <c:v>97.428114461945626</c:v>
                </c:pt>
                <c:pt idx="3">
                  <c:v>97.595172467435248</c:v>
                </c:pt>
                <c:pt idx="4">
                  <c:v>96.910205772185947</c:v>
                </c:pt>
                <c:pt idx="5">
                  <c:v>97.482959954992651</c:v>
                </c:pt>
                <c:pt idx="6">
                  <c:v>97.41603789059296</c:v>
                </c:pt>
                <c:pt idx="7">
                  <c:v>97.719658406966317</c:v>
                </c:pt>
                <c:pt idx="8">
                  <c:v>97.357346659598633</c:v>
                </c:pt>
                <c:pt idx="9">
                  <c:v>97.560453506429837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C0A8-4654-B7CB-46B650233ADF}"/>
            </c:ext>
          </c:extLst>
        </c:ser>
        <c:ser>
          <c:idx val="22"/>
          <c:order val="25"/>
          <c:tx>
            <c:strRef>
              <c:f>'2024.5月を100％とした時の活性変化率'!$AA$1</c:f>
              <c:strCache>
                <c:ptCount val="1"/>
                <c:pt idx="0">
                  <c:v>IP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'2024.5月を100％とした時の活性変化率'!$AA$2:$AA$19</c:f>
              <c:numCache>
                <c:formatCode>0.0</c:formatCode>
                <c:ptCount val="18"/>
                <c:pt idx="0">
                  <c:v>100</c:v>
                </c:pt>
                <c:pt idx="1">
                  <c:v>98.346422290913466</c:v>
                </c:pt>
                <c:pt idx="2">
                  <c:v>98.322712199740948</c:v>
                </c:pt>
                <c:pt idx="3">
                  <c:v>98.113855396798499</c:v>
                </c:pt>
                <c:pt idx="4">
                  <c:v>98.130105772749999</c:v>
                </c:pt>
                <c:pt idx="5">
                  <c:v>98.094926644395414</c:v>
                </c:pt>
                <c:pt idx="6">
                  <c:v>98.006502940545161</c:v>
                </c:pt>
                <c:pt idx="7">
                  <c:v>97.975918612436715</c:v>
                </c:pt>
                <c:pt idx="8">
                  <c:v>98.008351976273318</c:v>
                </c:pt>
                <c:pt idx="9">
                  <c:v>98.172875877403669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C0A8-4654-B7CB-46B650233ADF}"/>
            </c:ext>
          </c:extLst>
        </c:ser>
        <c:ser>
          <c:idx val="25"/>
          <c:order val="26"/>
          <c:tx>
            <c:strRef>
              <c:f>'2024.5月を100％とした時の活性変化率'!$AB$1</c:f>
              <c:strCache>
                <c:ptCount val="1"/>
                <c:pt idx="0">
                  <c:v>IgG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'2024.5月を100％とした時の活性変化率'!$AB$2:$AB$19</c:f>
              <c:numCache>
                <c:formatCode>0.0</c:formatCode>
                <c:ptCount val="18"/>
                <c:pt idx="0">
                  <c:v>100</c:v>
                </c:pt>
                <c:pt idx="1">
                  <c:v>99.570942874191587</c:v>
                </c:pt>
                <c:pt idx="2">
                  <c:v>99.978305754340724</c:v>
                </c:pt>
                <c:pt idx="3">
                  <c:v>99.526712859311786</c:v>
                </c:pt>
                <c:pt idx="4">
                  <c:v>99.713092933775059</c:v>
                </c:pt>
                <c:pt idx="5">
                  <c:v>100.16813580169153</c:v>
                </c:pt>
                <c:pt idx="6">
                  <c:v>100.2196936481849</c:v>
                </c:pt>
                <c:pt idx="7">
                  <c:v>100.2361362349296</c:v>
                </c:pt>
                <c:pt idx="8">
                  <c:v>100.29740719165142</c:v>
                </c:pt>
                <c:pt idx="9">
                  <c:v>99.891092913355877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C0A8-4654-B7CB-46B650233ADF}"/>
            </c:ext>
          </c:extLst>
        </c:ser>
        <c:ser>
          <c:idx val="26"/>
          <c:order val="27"/>
          <c:tx>
            <c:strRef>
              <c:f>'2024.5月を100％とした時の活性変化率'!$AC$1</c:f>
              <c:strCache>
                <c:ptCount val="1"/>
                <c:pt idx="0">
                  <c:v>IgA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'2024.5月を100％とした時の活性変化率'!$AC$2:$AC$19</c:f>
              <c:numCache>
                <c:formatCode>0.0</c:formatCode>
                <c:ptCount val="18"/>
                <c:pt idx="0">
                  <c:v>100</c:v>
                </c:pt>
                <c:pt idx="1">
                  <c:v>103.42759953975282</c:v>
                </c:pt>
                <c:pt idx="2">
                  <c:v>102.40315915956637</c:v>
                </c:pt>
                <c:pt idx="3">
                  <c:v>102.14904104340677</c:v>
                </c:pt>
                <c:pt idx="4">
                  <c:v>102.01046694616475</c:v>
                </c:pt>
                <c:pt idx="5">
                  <c:v>102.14678056375099</c:v>
                </c:pt>
                <c:pt idx="6">
                  <c:v>102.57097303748888</c:v>
                </c:pt>
                <c:pt idx="7">
                  <c:v>102.00904356820624</c:v>
                </c:pt>
                <c:pt idx="8">
                  <c:v>102.18393052654639</c:v>
                </c:pt>
                <c:pt idx="9">
                  <c:v>102.4984703397911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C0A8-4654-B7CB-46B650233ADF}"/>
            </c:ext>
          </c:extLst>
        </c:ser>
        <c:ser>
          <c:idx val="27"/>
          <c:order val="28"/>
          <c:tx>
            <c:strRef>
              <c:f>'2024.5月を100％とした時の活性変化率'!$AD$1</c:f>
              <c:strCache>
                <c:ptCount val="1"/>
                <c:pt idx="0">
                  <c:v>IgM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'2024.5月を100％とした時の活性変化率'!$AD$2:$AD$19</c:f>
              <c:numCache>
                <c:formatCode>0.0</c:formatCode>
                <c:ptCount val="18"/>
                <c:pt idx="0">
                  <c:v>100</c:v>
                </c:pt>
                <c:pt idx="1">
                  <c:v>104.00146033057425</c:v>
                </c:pt>
                <c:pt idx="2">
                  <c:v>103.46360709997073</c:v>
                </c:pt>
                <c:pt idx="3">
                  <c:v>104.10600907029477</c:v>
                </c:pt>
                <c:pt idx="4">
                  <c:v>103.91093003416496</c:v>
                </c:pt>
                <c:pt idx="5">
                  <c:v>104.05859442298366</c:v>
                </c:pt>
                <c:pt idx="6">
                  <c:v>104.99494387435422</c:v>
                </c:pt>
                <c:pt idx="7">
                  <c:v>105.16064191143401</c:v>
                </c:pt>
                <c:pt idx="8">
                  <c:v>105.64359161847547</c:v>
                </c:pt>
                <c:pt idx="9">
                  <c:v>105.28136485222043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C0A8-4654-B7CB-46B650233ADF}"/>
            </c:ext>
          </c:extLst>
        </c:ser>
        <c:ser>
          <c:idx val="28"/>
          <c:order val="29"/>
          <c:tx>
            <c:strRef>
              <c:f>'2024.5月を100％とした時の活性変化率'!$AE$1</c:f>
              <c:strCache>
                <c:ptCount val="1"/>
                <c:pt idx="0">
                  <c:v>LDL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'2024.5月を100％とした時の活性変化率'!$AE$2:$AE$19</c:f>
              <c:numCache>
                <c:formatCode>0.0</c:formatCode>
                <c:ptCount val="18"/>
                <c:pt idx="0">
                  <c:v>100</c:v>
                </c:pt>
                <c:pt idx="1">
                  <c:v>97.50102587741894</c:v>
                </c:pt>
                <c:pt idx="2">
                  <c:v>97.40094270336634</c:v>
                </c:pt>
                <c:pt idx="3">
                  <c:v>97.58444727696012</c:v>
                </c:pt>
                <c:pt idx="4">
                  <c:v>97.558975491278431</c:v>
                </c:pt>
                <c:pt idx="5">
                  <c:v>97.241905209529065</c:v>
                </c:pt>
                <c:pt idx="6">
                  <c:v>98.536753857021793</c:v>
                </c:pt>
                <c:pt idx="7">
                  <c:v>98.879598073028092</c:v>
                </c:pt>
                <c:pt idx="8">
                  <c:v>98.564651682464017</c:v>
                </c:pt>
                <c:pt idx="9">
                  <c:v>97.413534996687986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C0A8-4654-B7CB-46B650233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546496"/>
        <c:axId val="129552768"/>
      </c:lineChart>
      <c:catAx>
        <c:axId val="129546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9552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552768"/>
        <c:scaling>
          <c:orientation val="minMax"/>
          <c:max val="108"/>
          <c:min val="9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9546496"/>
        <c:crosses val="autoZero"/>
        <c:crossBetween val="between"/>
        <c:majorUnit val="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489409448820902"/>
          <c:y val="6.4784143361390168E-3"/>
          <c:w val="7.3842257217847124E-2"/>
          <c:h val="0.993521585663860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684385382064667E-2"/>
          <c:y val="7.6923192492777168E-2"/>
          <c:w val="0.6225156055031581"/>
          <c:h val="0.78461656342632657"/>
        </c:manualLayout>
      </c:layout>
      <c:lineChart>
        <c:grouping val="standard"/>
        <c:varyColors val="0"/>
        <c:ser>
          <c:idx val="10"/>
          <c:order val="0"/>
          <c:tx>
            <c:strRef>
              <c:f>CL!$B$2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CL!$B$3:$B$17</c:f>
              <c:numCache>
                <c:formatCode>0.0</c:formatCode>
                <c:ptCount val="15"/>
                <c:pt idx="1">
                  <c:v>105.96499999999999</c:v>
                </c:pt>
                <c:pt idx="2">
                  <c:v>106.03000000000002</c:v>
                </c:pt>
                <c:pt idx="3">
                  <c:v>106.0190476190476</c:v>
                </c:pt>
                <c:pt idx="4">
                  <c:v>105.90999999999997</c:v>
                </c:pt>
                <c:pt idx="5">
                  <c:v>106.02272727272727</c:v>
                </c:pt>
                <c:pt idx="6">
                  <c:v>105.98000000000002</c:v>
                </c:pt>
                <c:pt idx="7">
                  <c:v>106.03749999999999</c:v>
                </c:pt>
                <c:pt idx="8">
                  <c:v>106.035</c:v>
                </c:pt>
                <c:pt idx="9">
                  <c:v>106.00555555555556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A2-432A-9B60-E9468E925E4A}"/>
            </c:ext>
          </c:extLst>
        </c:ser>
        <c:ser>
          <c:idx val="1"/>
          <c:order val="1"/>
          <c:tx>
            <c:strRef>
              <c:f>CL!$D$2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CL!$D$3:$D$20</c:f>
              <c:numCache>
                <c:formatCode>0.0</c:formatCode>
                <c:ptCount val="18"/>
                <c:pt idx="1">
                  <c:v>105.55</c:v>
                </c:pt>
                <c:pt idx="2">
                  <c:v>105.55000000000001</c:v>
                </c:pt>
                <c:pt idx="3">
                  <c:v>105.35555555555555</c:v>
                </c:pt>
                <c:pt idx="4">
                  <c:v>105.47222222222223</c:v>
                </c:pt>
                <c:pt idx="5">
                  <c:v>105.78947368421051</c:v>
                </c:pt>
                <c:pt idx="6">
                  <c:v>106.01666666666667</c:v>
                </c:pt>
                <c:pt idx="7">
                  <c:v>106.11249999999998</c:v>
                </c:pt>
                <c:pt idx="8">
                  <c:v>105.79333333333334</c:v>
                </c:pt>
                <c:pt idx="9">
                  <c:v>105.47058823529413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A2-432A-9B60-E9468E925E4A}"/>
            </c:ext>
          </c:extLst>
        </c:ser>
        <c:ser>
          <c:idx val="3"/>
          <c:order val="2"/>
          <c:tx>
            <c:strRef>
              <c:f>CL!$F$2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CL!$F$3:$F$20</c:f>
              <c:numCache>
                <c:formatCode>0.0</c:formatCode>
                <c:ptCount val="18"/>
                <c:pt idx="1">
                  <c:v>106</c:v>
                </c:pt>
                <c:pt idx="2">
                  <c:v>105.6875</c:v>
                </c:pt>
                <c:pt idx="3">
                  <c:v>105.65</c:v>
                </c:pt>
                <c:pt idx="4">
                  <c:v>106.05</c:v>
                </c:pt>
                <c:pt idx="5">
                  <c:v>106.18181818181819</c:v>
                </c:pt>
                <c:pt idx="6">
                  <c:v>106</c:v>
                </c:pt>
                <c:pt idx="7">
                  <c:v>105.94736842105263</c:v>
                </c:pt>
                <c:pt idx="8">
                  <c:v>105.94736842105263</c:v>
                </c:pt>
                <c:pt idx="9">
                  <c:v>105.88235294117646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A2-432A-9B60-E9468E925E4A}"/>
            </c:ext>
          </c:extLst>
        </c:ser>
        <c:ser>
          <c:idx val="2"/>
          <c:order val="3"/>
          <c:tx>
            <c:strRef>
              <c:f>CL!$H$2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</a:ln>
            </c:spPr>
          </c:marker>
          <c:val>
            <c:numRef>
              <c:f>(CL!$AB$3:$AB$10,CL!$H$11:$H$20)</c:f>
              <c:numCache>
                <c:formatCode>General</c:formatCode>
                <c:ptCount val="18"/>
                <c:pt idx="8" formatCode="0.0">
                  <c:v>105.925</c:v>
                </c:pt>
                <c:pt idx="9" formatCode="0.0">
                  <c:v>105.91200000000001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A2-432A-9B60-E9468E925E4A}"/>
            </c:ext>
          </c:extLst>
        </c:ser>
        <c:ser>
          <c:idx val="9"/>
          <c:order val="4"/>
          <c:tx>
            <c:strRef>
              <c:f>CL!$I$2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val>
            <c:numRef>
              <c:f>(CL!$AB$3,CL!$I$4:$I$20)</c:f>
              <c:numCache>
                <c:formatCode>0.0</c:formatCode>
                <c:ptCount val="18"/>
                <c:pt idx="1">
                  <c:v>105.97</c:v>
                </c:pt>
                <c:pt idx="2">
                  <c:v>106.06</c:v>
                </c:pt>
                <c:pt idx="3">
                  <c:v>105.95</c:v>
                </c:pt>
                <c:pt idx="4">
                  <c:v>105.98</c:v>
                </c:pt>
                <c:pt idx="5">
                  <c:v>106.08</c:v>
                </c:pt>
                <c:pt idx="6">
                  <c:v>106.02</c:v>
                </c:pt>
                <c:pt idx="7">
                  <c:v>106.02</c:v>
                </c:pt>
                <c:pt idx="8">
                  <c:v>106</c:v>
                </c:pt>
                <c:pt idx="9">
                  <c:v>106.02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DA2-432A-9B60-E9468E925E4A}"/>
            </c:ext>
          </c:extLst>
        </c:ser>
        <c:ser>
          <c:idx val="4"/>
          <c:order val="5"/>
          <c:tx>
            <c:strRef>
              <c:f>CL!$J$2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CL!$J$3:$J$20</c:f>
              <c:numCache>
                <c:formatCode>0.0</c:formatCode>
                <c:ptCount val="18"/>
                <c:pt idx="0">
                  <c:v>105.7</c:v>
                </c:pt>
                <c:pt idx="1">
                  <c:v>103.32337662337655</c:v>
                </c:pt>
                <c:pt idx="2">
                  <c:v>105.47</c:v>
                </c:pt>
                <c:pt idx="3">
                  <c:v>105.53</c:v>
                </c:pt>
                <c:pt idx="4">
                  <c:v>105.2</c:v>
                </c:pt>
                <c:pt idx="5">
                  <c:v>105.16</c:v>
                </c:pt>
                <c:pt idx="6">
                  <c:v>105.07</c:v>
                </c:pt>
                <c:pt idx="7">
                  <c:v>105.88</c:v>
                </c:pt>
                <c:pt idx="8">
                  <c:v>105.49</c:v>
                </c:pt>
                <c:pt idx="9">
                  <c:v>105.04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DA2-432A-9B60-E9468E925E4A}"/>
            </c:ext>
          </c:extLst>
        </c:ser>
        <c:ser>
          <c:idx val="5"/>
          <c:order val="6"/>
          <c:tx>
            <c:strRef>
              <c:f>CL!$K$2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</a:ln>
          </c:spPr>
          <c:marker>
            <c:symbol val="circle"/>
            <c:size val="7"/>
            <c:spPr>
              <a:solidFill>
                <a:srgbClr val="800080"/>
              </a:solidFill>
            </c:spPr>
          </c:marker>
          <c:val>
            <c:numRef>
              <c:f>CL!$K$3:$K$20</c:f>
              <c:numCache>
                <c:formatCode>0.0</c:formatCode>
                <c:ptCount val="18"/>
                <c:pt idx="1">
                  <c:v>106</c:v>
                </c:pt>
                <c:pt idx="2">
                  <c:v>105.9</c:v>
                </c:pt>
                <c:pt idx="3">
                  <c:v>105.9</c:v>
                </c:pt>
                <c:pt idx="4">
                  <c:v>105.95</c:v>
                </c:pt>
                <c:pt idx="5">
                  <c:v>106.15</c:v>
                </c:pt>
                <c:pt idx="6">
                  <c:v>105.95</c:v>
                </c:pt>
                <c:pt idx="7">
                  <c:v>105.55</c:v>
                </c:pt>
                <c:pt idx="8">
                  <c:v>106</c:v>
                </c:pt>
                <c:pt idx="9">
                  <c:v>105.86666666666666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DA2-432A-9B60-E9468E925E4A}"/>
            </c:ext>
          </c:extLst>
        </c:ser>
        <c:ser>
          <c:idx val="6"/>
          <c:order val="7"/>
          <c:tx>
            <c:strRef>
              <c:f>CL!$L$2</c:f>
              <c:strCache>
                <c:ptCount val="1"/>
                <c:pt idx="0">
                  <c:v>日立以外認証値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CL!$L$3:$L$20</c:f>
              <c:numCache>
                <c:formatCode>0</c:formatCode>
                <c:ptCount val="18"/>
                <c:pt idx="0">
                  <c:v>106</c:v>
                </c:pt>
                <c:pt idx="1">
                  <c:v>106</c:v>
                </c:pt>
                <c:pt idx="2">
                  <c:v>106</c:v>
                </c:pt>
                <c:pt idx="3">
                  <c:v>106</c:v>
                </c:pt>
                <c:pt idx="4">
                  <c:v>106</c:v>
                </c:pt>
                <c:pt idx="5">
                  <c:v>106</c:v>
                </c:pt>
                <c:pt idx="6">
                  <c:v>106</c:v>
                </c:pt>
                <c:pt idx="7">
                  <c:v>106</c:v>
                </c:pt>
                <c:pt idx="8">
                  <c:v>106</c:v>
                </c:pt>
                <c:pt idx="9">
                  <c:v>106</c:v>
                </c:pt>
                <c:pt idx="10">
                  <c:v>106</c:v>
                </c:pt>
                <c:pt idx="11">
                  <c:v>106</c:v>
                </c:pt>
                <c:pt idx="12">
                  <c:v>106</c:v>
                </c:pt>
                <c:pt idx="13">
                  <c:v>106</c:v>
                </c:pt>
                <c:pt idx="14">
                  <c:v>106</c:v>
                </c:pt>
                <c:pt idx="15">
                  <c:v>106</c:v>
                </c:pt>
                <c:pt idx="16">
                  <c:v>106</c:v>
                </c:pt>
                <c:pt idx="17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DA2-432A-9B60-E9468E925E4A}"/>
            </c:ext>
          </c:extLst>
        </c:ser>
        <c:ser>
          <c:idx val="0"/>
          <c:order val="8"/>
          <c:tx>
            <c:strRef>
              <c:f>CL!$M$2</c:f>
              <c:strCache>
                <c:ptCount val="1"/>
                <c:pt idx="0">
                  <c:v>日立以外平均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7"/>
            <c:spPr>
              <a:solidFill>
                <a:schemeClr val="tx1"/>
              </a:solidFill>
            </c:spPr>
          </c:marker>
          <c:val>
            <c:numRef>
              <c:f>CL!$M$3:$M$20</c:f>
              <c:numCache>
                <c:formatCode>0.0</c:formatCode>
                <c:ptCount val="18"/>
                <c:pt idx="0">
                  <c:v>105.7</c:v>
                </c:pt>
                <c:pt idx="1">
                  <c:v>105.56291094619665</c:v>
                </c:pt>
                <c:pt idx="2">
                  <c:v>105.72507142857144</c:v>
                </c:pt>
                <c:pt idx="3">
                  <c:v>105.7199433106576</c:v>
                </c:pt>
                <c:pt idx="4">
                  <c:v>105.83403174603176</c:v>
                </c:pt>
                <c:pt idx="5">
                  <c:v>105.90743130553656</c:v>
                </c:pt>
                <c:pt idx="6">
                  <c:v>105.77666666666667</c:v>
                </c:pt>
                <c:pt idx="7">
                  <c:v>105.88133834586465</c:v>
                </c:pt>
                <c:pt idx="8">
                  <c:v>105.8843859649123</c:v>
                </c:pt>
                <c:pt idx="9">
                  <c:v>105.74245191409896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DA2-432A-9B60-E9468E925E4A}"/>
            </c:ext>
          </c:extLst>
        </c:ser>
        <c:ser>
          <c:idx val="11"/>
          <c:order val="9"/>
          <c:tx>
            <c:strRef>
              <c:f>CL!$R$2</c:f>
              <c:strCache>
                <c:ptCount val="1"/>
                <c:pt idx="0">
                  <c:v>日立以外下限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CL!$R$3:$R$20</c:f>
              <c:numCache>
                <c:formatCode>General</c:formatCode>
                <c:ptCount val="18"/>
                <c:pt idx="0">
                  <c:v>103</c:v>
                </c:pt>
                <c:pt idx="1">
                  <c:v>103</c:v>
                </c:pt>
                <c:pt idx="2">
                  <c:v>103</c:v>
                </c:pt>
                <c:pt idx="3">
                  <c:v>103</c:v>
                </c:pt>
                <c:pt idx="4">
                  <c:v>103</c:v>
                </c:pt>
                <c:pt idx="5">
                  <c:v>103</c:v>
                </c:pt>
                <c:pt idx="6">
                  <c:v>103</c:v>
                </c:pt>
                <c:pt idx="7">
                  <c:v>103</c:v>
                </c:pt>
                <c:pt idx="8">
                  <c:v>103</c:v>
                </c:pt>
                <c:pt idx="9">
                  <c:v>103</c:v>
                </c:pt>
                <c:pt idx="10">
                  <c:v>103</c:v>
                </c:pt>
                <c:pt idx="11">
                  <c:v>103</c:v>
                </c:pt>
                <c:pt idx="12">
                  <c:v>103</c:v>
                </c:pt>
                <c:pt idx="13">
                  <c:v>103</c:v>
                </c:pt>
                <c:pt idx="14">
                  <c:v>103</c:v>
                </c:pt>
                <c:pt idx="15">
                  <c:v>103</c:v>
                </c:pt>
                <c:pt idx="16">
                  <c:v>103</c:v>
                </c:pt>
                <c:pt idx="17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DA2-432A-9B60-E9468E925E4A}"/>
            </c:ext>
          </c:extLst>
        </c:ser>
        <c:ser>
          <c:idx val="7"/>
          <c:order val="10"/>
          <c:tx>
            <c:strRef>
              <c:f>CL!$S$2</c:f>
              <c:strCache>
                <c:ptCount val="1"/>
                <c:pt idx="0">
                  <c:v>日立以外下限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CL!$S$3:$S$20</c:f>
              <c:numCache>
                <c:formatCode>General</c:formatCode>
                <c:ptCount val="18"/>
                <c:pt idx="0">
                  <c:v>109</c:v>
                </c:pt>
                <c:pt idx="1">
                  <c:v>109</c:v>
                </c:pt>
                <c:pt idx="2">
                  <c:v>109</c:v>
                </c:pt>
                <c:pt idx="3">
                  <c:v>109</c:v>
                </c:pt>
                <c:pt idx="4">
                  <c:v>109</c:v>
                </c:pt>
                <c:pt idx="5">
                  <c:v>109</c:v>
                </c:pt>
                <c:pt idx="6">
                  <c:v>109</c:v>
                </c:pt>
                <c:pt idx="7">
                  <c:v>109</c:v>
                </c:pt>
                <c:pt idx="8">
                  <c:v>109</c:v>
                </c:pt>
                <c:pt idx="9">
                  <c:v>109</c:v>
                </c:pt>
                <c:pt idx="10">
                  <c:v>109</c:v>
                </c:pt>
                <c:pt idx="11">
                  <c:v>109</c:v>
                </c:pt>
                <c:pt idx="12">
                  <c:v>109</c:v>
                </c:pt>
                <c:pt idx="13">
                  <c:v>109</c:v>
                </c:pt>
                <c:pt idx="14">
                  <c:v>109</c:v>
                </c:pt>
                <c:pt idx="15">
                  <c:v>109</c:v>
                </c:pt>
                <c:pt idx="16">
                  <c:v>109</c:v>
                </c:pt>
                <c:pt idx="17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DA2-432A-9B60-E9468E925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041280"/>
        <c:axId val="207042816"/>
      </c:lineChart>
      <c:catAx>
        <c:axId val="207041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042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7042816"/>
        <c:scaling>
          <c:orientation val="minMax"/>
          <c:max val="112"/>
          <c:min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041280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881251985819196"/>
          <c:y val="0.12595117780461301"/>
          <c:w val="0.25044467502569695"/>
          <c:h val="0.864820528718149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624238449031743E-2"/>
          <c:y val="7.2368537290133345E-2"/>
          <c:w val="0.69440876341583768"/>
          <c:h val="0.72697485186904465"/>
        </c:manualLayout>
      </c:layout>
      <c:lineChart>
        <c:grouping val="standard"/>
        <c:varyColors val="0"/>
        <c:ser>
          <c:idx val="0"/>
          <c:order val="0"/>
          <c:tx>
            <c:strRef>
              <c:f>Ca!$B$2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Ca!$B$3:$B$20</c:f>
              <c:numCache>
                <c:formatCode>0.00</c:formatCode>
                <c:ptCount val="18"/>
                <c:pt idx="1">
                  <c:v>10.715</c:v>
                </c:pt>
                <c:pt idx="2">
                  <c:v>10.734999999999999</c:v>
                </c:pt>
                <c:pt idx="3">
                  <c:v>10.723809523809523</c:v>
                </c:pt>
                <c:pt idx="4">
                  <c:v>10.714999999999998</c:v>
                </c:pt>
                <c:pt idx="5">
                  <c:v>10.736363636363635</c:v>
                </c:pt>
                <c:pt idx="6">
                  <c:v>10.750000000000002</c:v>
                </c:pt>
                <c:pt idx="7">
                  <c:v>10.800000000000002</c:v>
                </c:pt>
                <c:pt idx="8">
                  <c:v>10.780000000000001</c:v>
                </c:pt>
                <c:pt idx="9">
                  <c:v>10.744444444444445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FE-4014-8AED-272ED70054F8}"/>
            </c:ext>
          </c:extLst>
        </c:ser>
        <c:ser>
          <c:idx val="1"/>
          <c:order val="1"/>
          <c:tx>
            <c:strRef>
              <c:f>Ca!$C$2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CC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Ca!$C$3:$C$20</c:f>
              <c:numCache>
                <c:formatCode>0.00</c:formatCode>
                <c:ptCount val="18"/>
                <c:pt idx="1">
                  <c:v>10.728441558441558</c:v>
                </c:pt>
                <c:pt idx="2">
                  <c:v>10.749684210526315</c:v>
                </c:pt>
                <c:pt idx="3">
                  <c:v>10.824204545454542</c:v>
                </c:pt>
                <c:pt idx="4">
                  <c:v>10.908199999999999</c:v>
                </c:pt>
                <c:pt idx="5">
                  <c:v>10.772065217391297</c:v>
                </c:pt>
                <c:pt idx="6">
                  <c:v>10.816746987951811</c:v>
                </c:pt>
                <c:pt idx="7">
                  <c:v>10.816082474226803</c:v>
                </c:pt>
                <c:pt idx="8">
                  <c:v>10.785670103092777</c:v>
                </c:pt>
                <c:pt idx="9">
                  <c:v>10.770128205128207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FE-4014-8AED-272ED70054F8}"/>
            </c:ext>
          </c:extLst>
        </c:ser>
        <c:ser>
          <c:idx val="2"/>
          <c:order val="2"/>
          <c:tx>
            <c:strRef>
              <c:f>Ca!$D$2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Ca!$D$3:$D$20</c:f>
              <c:numCache>
                <c:formatCode>0.00</c:formatCode>
                <c:ptCount val="18"/>
                <c:pt idx="1">
                  <c:v>10.857894736842107</c:v>
                </c:pt>
                <c:pt idx="2">
                  <c:v>10.850000000000001</c:v>
                </c:pt>
                <c:pt idx="3">
                  <c:v>10.770000000000003</c:v>
                </c:pt>
                <c:pt idx="4">
                  <c:v>10.817647058823532</c:v>
                </c:pt>
                <c:pt idx="5">
                  <c:v>10.855000000000004</c:v>
                </c:pt>
                <c:pt idx="6">
                  <c:v>10.794736842105266</c:v>
                </c:pt>
                <c:pt idx="7">
                  <c:v>10.757142857142856</c:v>
                </c:pt>
                <c:pt idx="8">
                  <c:v>10.731249999999999</c:v>
                </c:pt>
                <c:pt idx="9">
                  <c:v>10.649999999999997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FE-4014-8AED-272ED70054F8}"/>
            </c:ext>
          </c:extLst>
        </c:ser>
        <c:ser>
          <c:idx val="4"/>
          <c:order val="3"/>
          <c:tx>
            <c:strRef>
              <c:f>Ca!$E$2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Ca!$E$3:$E$20</c:f>
              <c:numCache>
                <c:formatCode>0.00</c:formatCode>
                <c:ptCount val="18"/>
                <c:pt idx="0">
                  <c:v>10.86</c:v>
                </c:pt>
                <c:pt idx="1">
                  <c:v>10.760999999999999</c:v>
                </c:pt>
                <c:pt idx="2">
                  <c:v>10.695</c:v>
                </c:pt>
                <c:pt idx="3">
                  <c:v>10.760999999999999</c:v>
                </c:pt>
                <c:pt idx="4">
                  <c:v>10.941000000000001</c:v>
                </c:pt>
                <c:pt idx="5">
                  <c:v>10.935</c:v>
                </c:pt>
                <c:pt idx="6">
                  <c:v>10.961</c:v>
                </c:pt>
                <c:pt idx="7">
                  <c:v>10.981999999999999</c:v>
                </c:pt>
                <c:pt idx="8">
                  <c:v>10.925000000000001</c:v>
                </c:pt>
                <c:pt idx="9">
                  <c:v>10.914999999999999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FE-4014-8AED-272ED70054F8}"/>
            </c:ext>
          </c:extLst>
        </c:ser>
        <c:ser>
          <c:idx val="5"/>
          <c:order val="4"/>
          <c:tx>
            <c:strRef>
              <c:f>Ca!$F$2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Ca!$F$3:$F$20</c:f>
              <c:numCache>
                <c:formatCode>0.00</c:formatCode>
                <c:ptCount val="18"/>
                <c:pt idx="1">
                  <c:v>10.794444444444446</c:v>
                </c:pt>
                <c:pt idx="2">
                  <c:v>10.812500000000002</c:v>
                </c:pt>
                <c:pt idx="3">
                  <c:v>10.764999999999999</c:v>
                </c:pt>
                <c:pt idx="4">
                  <c:v>10.790000000000004</c:v>
                </c:pt>
                <c:pt idx="5">
                  <c:v>10.804545454545456</c:v>
                </c:pt>
                <c:pt idx="6">
                  <c:v>10.850000000000003</c:v>
                </c:pt>
                <c:pt idx="7">
                  <c:v>10.747368421052634</c:v>
                </c:pt>
                <c:pt idx="8">
                  <c:v>10.778947368421054</c:v>
                </c:pt>
                <c:pt idx="9">
                  <c:v>10.817647058823532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FE-4014-8AED-272ED70054F8}"/>
            </c:ext>
          </c:extLst>
        </c:ser>
        <c:ser>
          <c:idx val="6"/>
          <c:order val="5"/>
          <c:tx>
            <c:strRef>
              <c:f>Ca!$G$2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Ca!$G$3:$G$20</c:f>
              <c:numCache>
                <c:formatCode>0.00</c:formatCode>
                <c:ptCount val="18"/>
                <c:pt idx="1">
                  <c:v>10.9</c:v>
                </c:pt>
                <c:pt idx="2">
                  <c:v>10.81</c:v>
                </c:pt>
                <c:pt idx="3">
                  <c:v>10.803461538461535</c:v>
                </c:pt>
                <c:pt idx="4">
                  <c:v>10.819473684210527</c:v>
                </c:pt>
                <c:pt idx="5">
                  <c:v>10.878148148148149</c:v>
                </c:pt>
                <c:pt idx="6">
                  <c:v>10.941304347826089</c:v>
                </c:pt>
                <c:pt idx="7">
                  <c:v>10.962173913043479</c:v>
                </c:pt>
                <c:pt idx="8">
                  <c:v>10.867600000000005</c:v>
                </c:pt>
                <c:pt idx="9">
                  <c:v>10.838636363636365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FE-4014-8AED-272ED70054F8}"/>
            </c:ext>
          </c:extLst>
        </c:ser>
        <c:ser>
          <c:idx val="7"/>
          <c:order val="6"/>
          <c:tx>
            <c:strRef>
              <c:f>Ca!$H$2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Ca!$H$3:$H$20</c:f>
              <c:numCache>
                <c:formatCode>0.00</c:formatCode>
                <c:ptCount val="18"/>
                <c:pt idx="1">
                  <c:v>10.672000000000001</c:v>
                </c:pt>
                <c:pt idx="2">
                  <c:v>10.712999999999999</c:v>
                </c:pt>
                <c:pt idx="3">
                  <c:v>10.678000000000001</c:v>
                </c:pt>
                <c:pt idx="4">
                  <c:v>10.661</c:v>
                </c:pt>
                <c:pt idx="5">
                  <c:v>11.029</c:v>
                </c:pt>
                <c:pt idx="6">
                  <c:v>10.929</c:v>
                </c:pt>
                <c:pt idx="7">
                  <c:v>10.885</c:v>
                </c:pt>
                <c:pt idx="8">
                  <c:v>10.846</c:v>
                </c:pt>
                <c:pt idx="9">
                  <c:v>10.733000000000001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5FE-4014-8AED-272ED70054F8}"/>
            </c:ext>
          </c:extLst>
        </c:ser>
        <c:ser>
          <c:idx val="8"/>
          <c:order val="7"/>
          <c:tx>
            <c:strRef>
              <c:f>Ca!$I$2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Ca!$I$3:$I$20</c:f>
              <c:numCache>
                <c:formatCode>0.00</c:formatCode>
                <c:ptCount val="18"/>
                <c:pt idx="1">
                  <c:v>10.72</c:v>
                </c:pt>
                <c:pt idx="2">
                  <c:v>10.76</c:v>
                </c:pt>
                <c:pt idx="3">
                  <c:v>10.74</c:v>
                </c:pt>
                <c:pt idx="4">
                  <c:v>10.79</c:v>
                </c:pt>
                <c:pt idx="5">
                  <c:v>10.79</c:v>
                </c:pt>
                <c:pt idx="6">
                  <c:v>10.77</c:v>
                </c:pt>
                <c:pt idx="7">
                  <c:v>10.78</c:v>
                </c:pt>
                <c:pt idx="8">
                  <c:v>10.82</c:v>
                </c:pt>
                <c:pt idx="9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5FE-4014-8AED-272ED70054F8}"/>
            </c:ext>
          </c:extLst>
        </c:ser>
        <c:ser>
          <c:idx val="3"/>
          <c:order val="8"/>
          <c:tx>
            <c:strRef>
              <c:f>Ca!$J$2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Ca!$J$3:$J$20</c:f>
              <c:numCache>
                <c:formatCode>0.00</c:formatCode>
                <c:ptCount val="18"/>
                <c:pt idx="0">
                  <c:v>10.73</c:v>
                </c:pt>
                <c:pt idx="1">
                  <c:v>10.728441558441558</c:v>
                </c:pt>
                <c:pt idx="2">
                  <c:v>10.75</c:v>
                </c:pt>
                <c:pt idx="3">
                  <c:v>10.78</c:v>
                </c:pt>
                <c:pt idx="4">
                  <c:v>10.79</c:v>
                </c:pt>
                <c:pt idx="5">
                  <c:v>10.88</c:v>
                </c:pt>
                <c:pt idx="6">
                  <c:v>10.88</c:v>
                </c:pt>
                <c:pt idx="7">
                  <c:v>10.62</c:v>
                </c:pt>
                <c:pt idx="8">
                  <c:v>10.63</c:v>
                </c:pt>
                <c:pt idx="9">
                  <c:v>10.58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5FE-4014-8AED-272ED70054F8}"/>
            </c:ext>
          </c:extLst>
        </c:ser>
        <c:ser>
          <c:idx val="14"/>
          <c:order val="9"/>
          <c:tx>
            <c:strRef>
              <c:f>Ca!$K$2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Ca!$K$3:$K$20</c:f>
              <c:numCache>
                <c:formatCode>0.00</c:formatCode>
                <c:ptCount val="18"/>
                <c:pt idx="1">
                  <c:v>11.088888888888887</c:v>
                </c:pt>
                <c:pt idx="2">
                  <c:v>11.07</c:v>
                </c:pt>
                <c:pt idx="3">
                  <c:v>10.925000000000001</c:v>
                </c:pt>
                <c:pt idx="4">
                  <c:v>10.758333333333333</c:v>
                </c:pt>
                <c:pt idx="5">
                  <c:v>10.863636363636365</c:v>
                </c:pt>
                <c:pt idx="6">
                  <c:v>10.929999999999998</c:v>
                </c:pt>
                <c:pt idx="7">
                  <c:v>10.929999999999996</c:v>
                </c:pt>
                <c:pt idx="8">
                  <c:v>10.62142857142857</c:v>
                </c:pt>
                <c:pt idx="9">
                  <c:v>10.68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5FE-4014-8AED-272ED70054F8}"/>
            </c:ext>
          </c:extLst>
        </c:ser>
        <c:ser>
          <c:idx val="9"/>
          <c:order val="10"/>
          <c:tx>
            <c:strRef>
              <c:f>Ca!$L$2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Ca!$L$3:$L$20</c:f>
              <c:numCache>
                <c:formatCode>0.0</c:formatCode>
                <c:ptCount val="18"/>
                <c:pt idx="0">
                  <c:v>10.8</c:v>
                </c:pt>
                <c:pt idx="1">
                  <c:v>10.8</c:v>
                </c:pt>
                <c:pt idx="2">
                  <c:v>10.8</c:v>
                </c:pt>
                <c:pt idx="3">
                  <c:v>10.8</c:v>
                </c:pt>
                <c:pt idx="4">
                  <c:v>10.8</c:v>
                </c:pt>
                <c:pt idx="5">
                  <c:v>10.8</c:v>
                </c:pt>
                <c:pt idx="6">
                  <c:v>10.8</c:v>
                </c:pt>
                <c:pt idx="7">
                  <c:v>10.8</c:v>
                </c:pt>
                <c:pt idx="8">
                  <c:v>10.8</c:v>
                </c:pt>
                <c:pt idx="9">
                  <c:v>10.8</c:v>
                </c:pt>
                <c:pt idx="10">
                  <c:v>10.8</c:v>
                </c:pt>
                <c:pt idx="11">
                  <c:v>10.8</c:v>
                </c:pt>
                <c:pt idx="12">
                  <c:v>10.8</c:v>
                </c:pt>
                <c:pt idx="13">
                  <c:v>10.8</c:v>
                </c:pt>
                <c:pt idx="14">
                  <c:v>10.8</c:v>
                </c:pt>
                <c:pt idx="15">
                  <c:v>10.8</c:v>
                </c:pt>
                <c:pt idx="16">
                  <c:v>10.8</c:v>
                </c:pt>
                <c:pt idx="17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5FE-4014-8AED-272ED70054F8}"/>
            </c:ext>
          </c:extLst>
        </c:ser>
        <c:ser>
          <c:idx val="10"/>
          <c:order val="11"/>
          <c:tx>
            <c:strRef>
              <c:f>Ca!$M$2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Ca!$M$3:$M$20</c:f>
              <c:numCache>
                <c:formatCode>0.00</c:formatCode>
                <c:ptCount val="18"/>
                <c:pt idx="0">
                  <c:v>10.795</c:v>
                </c:pt>
                <c:pt idx="1">
                  <c:v>10.796611118705854</c:v>
                </c:pt>
                <c:pt idx="2">
                  <c:v>10.794518421052633</c:v>
                </c:pt>
                <c:pt idx="3">
                  <c:v>10.777047560772559</c:v>
                </c:pt>
                <c:pt idx="4">
                  <c:v>10.799065407636737</c:v>
                </c:pt>
                <c:pt idx="5">
                  <c:v>10.85437588200849</c:v>
                </c:pt>
                <c:pt idx="6">
                  <c:v>10.862278817788315</c:v>
                </c:pt>
                <c:pt idx="7">
                  <c:v>10.827976766546579</c:v>
                </c:pt>
                <c:pt idx="8">
                  <c:v>10.77858960429424</c:v>
                </c:pt>
                <c:pt idx="9">
                  <c:v>10.752885607203254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5FE-4014-8AED-272ED70054F8}"/>
            </c:ext>
          </c:extLst>
        </c:ser>
        <c:ser>
          <c:idx val="11"/>
          <c:order val="12"/>
          <c:tx>
            <c:strRef>
              <c:f>Ca!$N$2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Ca!$N$3:$N$20</c:f>
              <c:numCache>
                <c:formatCode>0.00</c:formatCode>
                <c:ptCount val="18"/>
                <c:pt idx="0">
                  <c:v>0.12999999999999901</c:v>
                </c:pt>
                <c:pt idx="1">
                  <c:v>0.4168888888888862</c:v>
                </c:pt>
                <c:pt idx="2">
                  <c:v>0.375</c:v>
                </c:pt>
                <c:pt idx="3">
                  <c:v>0.24699999999999989</c:v>
                </c:pt>
                <c:pt idx="4">
                  <c:v>0.28000000000000114</c:v>
                </c:pt>
                <c:pt idx="5">
                  <c:v>0.29263636363636536</c:v>
                </c:pt>
                <c:pt idx="6">
                  <c:v>0.21099999999999852</c:v>
                </c:pt>
                <c:pt idx="7">
                  <c:v>0.3620000000000001</c:v>
                </c:pt>
                <c:pt idx="8">
                  <c:v>0.3035714285714306</c:v>
                </c:pt>
                <c:pt idx="9">
                  <c:v>0.33499999999999908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5FE-4014-8AED-272ED70054F8}"/>
            </c:ext>
          </c:extLst>
        </c:ser>
        <c:ser>
          <c:idx val="12"/>
          <c:order val="13"/>
          <c:tx>
            <c:strRef>
              <c:f>Ca!$O$2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Ca!$O$3:$O$20</c:f>
              <c:numCache>
                <c:formatCode>0.0</c:formatCode>
                <c:ptCount val="18"/>
                <c:pt idx="0">
                  <c:v>10.3</c:v>
                </c:pt>
                <c:pt idx="1">
                  <c:v>10.3</c:v>
                </c:pt>
                <c:pt idx="2">
                  <c:v>10.3</c:v>
                </c:pt>
                <c:pt idx="3">
                  <c:v>10.3</c:v>
                </c:pt>
                <c:pt idx="4">
                  <c:v>10.3</c:v>
                </c:pt>
                <c:pt idx="5">
                  <c:v>10.3</c:v>
                </c:pt>
                <c:pt idx="6">
                  <c:v>10.3</c:v>
                </c:pt>
                <c:pt idx="7">
                  <c:v>10.3</c:v>
                </c:pt>
                <c:pt idx="8">
                  <c:v>10.3</c:v>
                </c:pt>
                <c:pt idx="9">
                  <c:v>10.3</c:v>
                </c:pt>
                <c:pt idx="10">
                  <c:v>10.3</c:v>
                </c:pt>
                <c:pt idx="11">
                  <c:v>10.3</c:v>
                </c:pt>
                <c:pt idx="12">
                  <c:v>10.3</c:v>
                </c:pt>
                <c:pt idx="13">
                  <c:v>10.3</c:v>
                </c:pt>
                <c:pt idx="14">
                  <c:v>10.3</c:v>
                </c:pt>
                <c:pt idx="15">
                  <c:v>10.3</c:v>
                </c:pt>
                <c:pt idx="16">
                  <c:v>10.3</c:v>
                </c:pt>
                <c:pt idx="17">
                  <c:v>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5FE-4014-8AED-272ED70054F8}"/>
            </c:ext>
          </c:extLst>
        </c:ser>
        <c:ser>
          <c:idx val="13"/>
          <c:order val="14"/>
          <c:tx>
            <c:strRef>
              <c:f>Ca!$P$2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Ca!$P$3:$P$20</c:f>
              <c:numCache>
                <c:formatCode>0.0</c:formatCode>
                <c:ptCount val="18"/>
                <c:pt idx="0">
                  <c:v>11.3</c:v>
                </c:pt>
                <c:pt idx="1">
                  <c:v>11.3</c:v>
                </c:pt>
                <c:pt idx="2">
                  <c:v>11.3</c:v>
                </c:pt>
                <c:pt idx="3">
                  <c:v>11.3</c:v>
                </c:pt>
                <c:pt idx="4">
                  <c:v>11.3</c:v>
                </c:pt>
                <c:pt idx="5">
                  <c:v>11.3</c:v>
                </c:pt>
                <c:pt idx="6">
                  <c:v>11.3</c:v>
                </c:pt>
                <c:pt idx="7">
                  <c:v>11.3</c:v>
                </c:pt>
                <c:pt idx="8">
                  <c:v>11.3</c:v>
                </c:pt>
                <c:pt idx="9">
                  <c:v>11.3</c:v>
                </c:pt>
                <c:pt idx="10">
                  <c:v>11.3</c:v>
                </c:pt>
                <c:pt idx="11">
                  <c:v>11.3</c:v>
                </c:pt>
                <c:pt idx="12">
                  <c:v>11.3</c:v>
                </c:pt>
                <c:pt idx="13">
                  <c:v>11.3</c:v>
                </c:pt>
                <c:pt idx="14">
                  <c:v>11.3</c:v>
                </c:pt>
                <c:pt idx="15">
                  <c:v>11.3</c:v>
                </c:pt>
                <c:pt idx="16">
                  <c:v>11.3</c:v>
                </c:pt>
                <c:pt idx="17">
                  <c:v>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45FE-4014-8AED-272ED7005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58208"/>
        <c:axId val="207364096"/>
      </c:lineChart>
      <c:catAx>
        <c:axId val="207358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364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7364096"/>
        <c:scaling>
          <c:orientation val="minMax"/>
          <c:max val="11.8"/>
          <c:min val="9.800000000000000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358208"/>
        <c:crosses val="autoZero"/>
        <c:crossBetween val="between"/>
        <c:majorUnit val="0.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66455426020498"/>
          <c:y val="0.12828993819861972"/>
          <c:w val="0.15994800230244854"/>
          <c:h val="0.869384068692585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14575943246725E-2"/>
          <c:y val="8.5763293310463243E-2"/>
          <c:w val="0.69912931312482063"/>
          <c:h val="0.73413379073756357"/>
        </c:manualLayout>
      </c:layout>
      <c:lineChart>
        <c:grouping val="standard"/>
        <c:varyColors val="0"/>
        <c:ser>
          <c:idx val="0"/>
          <c:order val="0"/>
          <c:tx>
            <c:strRef>
              <c:f>GLU!$B$2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GLU!$B$3:$B$20</c:f>
              <c:numCache>
                <c:formatCode>0.0</c:formatCode>
                <c:ptCount val="18"/>
                <c:pt idx="1">
                  <c:v>177.65</c:v>
                </c:pt>
                <c:pt idx="2">
                  <c:v>177.5</c:v>
                </c:pt>
                <c:pt idx="3">
                  <c:v>177.61904761904762</c:v>
                </c:pt>
                <c:pt idx="4">
                  <c:v>177.85</c:v>
                </c:pt>
                <c:pt idx="5">
                  <c:v>177.5</c:v>
                </c:pt>
                <c:pt idx="6">
                  <c:v>177.3</c:v>
                </c:pt>
                <c:pt idx="7">
                  <c:v>177.8125</c:v>
                </c:pt>
                <c:pt idx="8">
                  <c:v>177.75</c:v>
                </c:pt>
                <c:pt idx="9">
                  <c:v>178.16666666666666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85-4829-A095-0F462B90757B}"/>
            </c:ext>
          </c:extLst>
        </c:ser>
        <c:ser>
          <c:idx val="1"/>
          <c:order val="1"/>
          <c:tx>
            <c:strRef>
              <c:f>GLU!$C$2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GLU!$C$3:$C$20</c:f>
              <c:numCache>
                <c:formatCode>0.0</c:formatCode>
                <c:ptCount val="18"/>
                <c:pt idx="1">
                  <c:v>179.26913580246918</c:v>
                </c:pt>
                <c:pt idx="2">
                  <c:v>179.4347826086956</c:v>
                </c:pt>
                <c:pt idx="3">
                  <c:v>179.53139534883721</c:v>
                </c:pt>
                <c:pt idx="4">
                  <c:v>179.75185185185185</c:v>
                </c:pt>
                <c:pt idx="5">
                  <c:v>179.96568627450981</c:v>
                </c:pt>
                <c:pt idx="6">
                  <c:v>178.77415730337074</c:v>
                </c:pt>
                <c:pt idx="7">
                  <c:v>179.26698113207547</c:v>
                </c:pt>
                <c:pt idx="8">
                  <c:v>179.12772277227725</c:v>
                </c:pt>
                <c:pt idx="9">
                  <c:v>179.26624999999999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85-4829-A095-0F462B90757B}"/>
            </c:ext>
          </c:extLst>
        </c:ser>
        <c:ser>
          <c:idx val="2"/>
          <c:order val="2"/>
          <c:tx>
            <c:strRef>
              <c:f>GLU!$D$2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GLU!$D$3:$D$20</c:f>
              <c:numCache>
                <c:formatCode>0.0</c:formatCode>
                <c:ptCount val="18"/>
                <c:pt idx="1">
                  <c:v>181.05555555555554</c:v>
                </c:pt>
                <c:pt idx="2">
                  <c:v>181.86363636363637</c:v>
                </c:pt>
                <c:pt idx="3">
                  <c:v>181.7</c:v>
                </c:pt>
                <c:pt idx="4">
                  <c:v>182.1</c:v>
                </c:pt>
                <c:pt idx="5">
                  <c:v>181.65217391304347</c:v>
                </c:pt>
                <c:pt idx="6">
                  <c:v>180.35</c:v>
                </c:pt>
                <c:pt idx="7">
                  <c:v>180.38888888888889</c:v>
                </c:pt>
                <c:pt idx="8">
                  <c:v>179.53333333333333</c:v>
                </c:pt>
                <c:pt idx="9">
                  <c:v>179.33333333333334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5-4829-A095-0F462B90757B}"/>
            </c:ext>
          </c:extLst>
        </c:ser>
        <c:ser>
          <c:idx val="4"/>
          <c:order val="3"/>
          <c:tx>
            <c:strRef>
              <c:f>GLU!$E$2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GLU!$E$3:$E$20</c:f>
              <c:numCache>
                <c:formatCode>0.0</c:formatCode>
                <c:ptCount val="18"/>
                <c:pt idx="0">
                  <c:v>181.3</c:v>
                </c:pt>
                <c:pt idx="1">
                  <c:v>180.36699999999999</c:v>
                </c:pt>
                <c:pt idx="2">
                  <c:v>180.25800000000001</c:v>
                </c:pt>
                <c:pt idx="3">
                  <c:v>181.01599999999999</c:v>
                </c:pt>
                <c:pt idx="4">
                  <c:v>180.756</c:v>
                </c:pt>
                <c:pt idx="5">
                  <c:v>180.613</c:v>
                </c:pt>
                <c:pt idx="6">
                  <c:v>180.14699999999999</c:v>
                </c:pt>
                <c:pt idx="7">
                  <c:v>180.215</c:v>
                </c:pt>
                <c:pt idx="8">
                  <c:v>179.66399999999999</c:v>
                </c:pt>
                <c:pt idx="9">
                  <c:v>180.304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85-4829-A095-0F462B90757B}"/>
            </c:ext>
          </c:extLst>
        </c:ser>
        <c:ser>
          <c:idx val="5"/>
          <c:order val="4"/>
          <c:tx>
            <c:strRef>
              <c:f>GLU!$F$2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GLU!$F$3:$F$20</c:f>
              <c:numCache>
                <c:formatCode>0.0</c:formatCode>
                <c:ptCount val="18"/>
                <c:pt idx="1">
                  <c:v>177.61111111111111</c:v>
                </c:pt>
                <c:pt idx="2">
                  <c:v>177.8125</c:v>
                </c:pt>
                <c:pt idx="3">
                  <c:v>176.65</c:v>
                </c:pt>
                <c:pt idx="4">
                  <c:v>178.25</c:v>
                </c:pt>
                <c:pt idx="5">
                  <c:v>177.68181818181819</c:v>
                </c:pt>
                <c:pt idx="6">
                  <c:v>178</c:v>
                </c:pt>
                <c:pt idx="7">
                  <c:v>178</c:v>
                </c:pt>
                <c:pt idx="8">
                  <c:v>177.52631578947367</c:v>
                </c:pt>
                <c:pt idx="9">
                  <c:v>178.05882352941177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185-4829-A095-0F462B90757B}"/>
            </c:ext>
          </c:extLst>
        </c:ser>
        <c:ser>
          <c:idx val="6"/>
          <c:order val="5"/>
          <c:tx>
            <c:strRef>
              <c:f>GLU!$G$2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GLU!$G$3:$G$20</c:f>
              <c:numCache>
                <c:formatCode>0.0</c:formatCode>
                <c:ptCount val="18"/>
                <c:pt idx="1">
                  <c:v>179.7</c:v>
                </c:pt>
                <c:pt idx="2">
                  <c:v>175.80833333333337</c:v>
                </c:pt>
                <c:pt idx="3">
                  <c:v>175.17692307692309</c:v>
                </c:pt>
                <c:pt idx="4">
                  <c:v>174.81578947368422</c:v>
                </c:pt>
                <c:pt idx="5">
                  <c:v>176.37407407407409</c:v>
                </c:pt>
                <c:pt idx="6">
                  <c:v>177.89130434782609</c:v>
                </c:pt>
                <c:pt idx="7">
                  <c:v>178.03913043478261</c:v>
                </c:pt>
                <c:pt idx="8">
                  <c:v>177.83600000000001</c:v>
                </c:pt>
                <c:pt idx="9">
                  <c:v>177.73636363636368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185-4829-A095-0F462B90757B}"/>
            </c:ext>
          </c:extLst>
        </c:ser>
        <c:ser>
          <c:idx val="7"/>
          <c:order val="6"/>
          <c:tx>
            <c:strRef>
              <c:f>GLU!$H$2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GLU!$H$3:$H$20</c:f>
              <c:numCache>
                <c:formatCode>0.0</c:formatCode>
                <c:ptCount val="18"/>
                <c:pt idx="1">
                  <c:v>179.12899999999999</c:v>
                </c:pt>
                <c:pt idx="2">
                  <c:v>179.523</c:v>
                </c:pt>
                <c:pt idx="3">
                  <c:v>179.18799999999999</c:v>
                </c:pt>
                <c:pt idx="4">
                  <c:v>179.07400000000001</c:v>
                </c:pt>
                <c:pt idx="5">
                  <c:v>179.143</c:v>
                </c:pt>
                <c:pt idx="6">
                  <c:v>180.04400000000001</c:v>
                </c:pt>
                <c:pt idx="7">
                  <c:v>179.84899999999999</c:v>
                </c:pt>
                <c:pt idx="8">
                  <c:v>179.363</c:v>
                </c:pt>
                <c:pt idx="9">
                  <c:v>179.52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185-4829-A095-0F462B90757B}"/>
            </c:ext>
          </c:extLst>
        </c:ser>
        <c:ser>
          <c:idx val="8"/>
          <c:order val="7"/>
          <c:tx>
            <c:strRef>
              <c:f>GLU!$I$2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GLU!$I$3:$I$20</c:f>
              <c:numCache>
                <c:formatCode>0.0</c:formatCode>
                <c:ptCount val="18"/>
                <c:pt idx="1">
                  <c:v>180.23</c:v>
                </c:pt>
                <c:pt idx="2">
                  <c:v>179</c:v>
                </c:pt>
                <c:pt idx="3">
                  <c:v>178.56</c:v>
                </c:pt>
                <c:pt idx="4">
                  <c:v>178.94</c:v>
                </c:pt>
                <c:pt idx="5">
                  <c:v>179.07</c:v>
                </c:pt>
                <c:pt idx="6">
                  <c:v>179.89</c:v>
                </c:pt>
                <c:pt idx="7">
                  <c:v>179.46</c:v>
                </c:pt>
                <c:pt idx="8">
                  <c:v>179.82</c:v>
                </c:pt>
                <c:pt idx="9">
                  <c:v>179.45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185-4829-A095-0F462B90757B}"/>
            </c:ext>
          </c:extLst>
        </c:ser>
        <c:ser>
          <c:idx val="3"/>
          <c:order val="8"/>
          <c:tx>
            <c:strRef>
              <c:f>GLU!$J$2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GLU!$J$3:$J$20</c:f>
              <c:numCache>
                <c:formatCode>0.0</c:formatCode>
                <c:ptCount val="18"/>
                <c:pt idx="0">
                  <c:v>178.8</c:v>
                </c:pt>
                <c:pt idx="1">
                  <c:v>179.26913580246918</c:v>
                </c:pt>
                <c:pt idx="2">
                  <c:v>177.81</c:v>
                </c:pt>
                <c:pt idx="3">
                  <c:v>176.89</c:v>
                </c:pt>
                <c:pt idx="4">
                  <c:v>175.81</c:v>
                </c:pt>
                <c:pt idx="5">
                  <c:v>177.56</c:v>
                </c:pt>
                <c:pt idx="6">
                  <c:v>179</c:v>
                </c:pt>
                <c:pt idx="7">
                  <c:v>179.04</c:v>
                </c:pt>
                <c:pt idx="8">
                  <c:v>178.88</c:v>
                </c:pt>
                <c:pt idx="9">
                  <c:v>177.61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185-4829-A095-0F462B90757B}"/>
            </c:ext>
          </c:extLst>
        </c:ser>
        <c:ser>
          <c:idx val="14"/>
          <c:order val="9"/>
          <c:tx>
            <c:strRef>
              <c:f>GLU!$K$2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GLU!$K$3:$K$20</c:f>
              <c:numCache>
                <c:formatCode>0.0</c:formatCode>
                <c:ptCount val="18"/>
                <c:pt idx="1">
                  <c:v>178.11111111111111</c:v>
                </c:pt>
                <c:pt idx="2">
                  <c:v>177.7</c:v>
                </c:pt>
                <c:pt idx="3">
                  <c:v>176.8</c:v>
                </c:pt>
                <c:pt idx="4">
                  <c:v>178.35</c:v>
                </c:pt>
                <c:pt idx="5">
                  <c:v>178.72222222222223</c:v>
                </c:pt>
                <c:pt idx="6">
                  <c:v>179.9</c:v>
                </c:pt>
                <c:pt idx="7">
                  <c:v>178.1</c:v>
                </c:pt>
                <c:pt idx="8">
                  <c:v>177.64285714285714</c:v>
                </c:pt>
                <c:pt idx="9">
                  <c:v>177.2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185-4829-A095-0F462B90757B}"/>
            </c:ext>
          </c:extLst>
        </c:ser>
        <c:ser>
          <c:idx val="9"/>
          <c:order val="10"/>
          <c:tx>
            <c:strRef>
              <c:f>GLU!$L$2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GLU!$L$3:$L$20</c:f>
              <c:numCache>
                <c:formatCode>0</c:formatCode>
                <c:ptCount val="18"/>
                <c:pt idx="0">
                  <c:v>178</c:v>
                </c:pt>
                <c:pt idx="1">
                  <c:v>178</c:v>
                </c:pt>
                <c:pt idx="2">
                  <c:v>178</c:v>
                </c:pt>
                <c:pt idx="3">
                  <c:v>178</c:v>
                </c:pt>
                <c:pt idx="4">
                  <c:v>178</c:v>
                </c:pt>
                <c:pt idx="5">
                  <c:v>178</c:v>
                </c:pt>
                <c:pt idx="6">
                  <c:v>178</c:v>
                </c:pt>
                <c:pt idx="7">
                  <c:v>178</c:v>
                </c:pt>
                <c:pt idx="8">
                  <c:v>178</c:v>
                </c:pt>
                <c:pt idx="9">
                  <c:v>178</c:v>
                </c:pt>
                <c:pt idx="10">
                  <c:v>178</c:v>
                </c:pt>
                <c:pt idx="11">
                  <c:v>178</c:v>
                </c:pt>
                <c:pt idx="12">
                  <c:v>178</c:v>
                </c:pt>
                <c:pt idx="13">
                  <c:v>178</c:v>
                </c:pt>
                <c:pt idx="14">
                  <c:v>178</c:v>
                </c:pt>
                <c:pt idx="15">
                  <c:v>178</c:v>
                </c:pt>
                <c:pt idx="16">
                  <c:v>178</c:v>
                </c:pt>
                <c:pt idx="17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185-4829-A095-0F462B90757B}"/>
            </c:ext>
          </c:extLst>
        </c:ser>
        <c:ser>
          <c:idx val="10"/>
          <c:order val="11"/>
          <c:tx>
            <c:strRef>
              <c:f>GLU!$M$2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GLU!$M$3:$M$20</c:f>
              <c:numCache>
                <c:formatCode>0.0</c:formatCode>
                <c:ptCount val="18"/>
                <c:pt idx="0">
                  <c:v>180.05</c:v>
                </c:pt>
                <c:pt idx="1">
                  <c:v>179.2392049382716</c:v>
                </c:pt>
                <c:pt idx="2">
                  <c:v>178.67102523056653</c:v>
                </c:pt>
                <c:pt idx="3">
                  <c:v>178.31313660448075</c:v>
                </c:pt>
                <c:pt idx="4">
                  <c:v>178.56976413255362</c:v>
                </c:pt>
                <c:pt idx="5">
                  <c:v>178.82819746656679</c:v>
                </c:pt>
                <c:pt idx="6">
                  <c:v>179.12964616511968</c:v>
                </c:pt>
                <c:pt idx="7">
                  <c:v>179.01715004557468</c:v>
                </c:pt>
                <c:pt idx="8">
                  <c:v>178.71432290379414</c:v>
                </c:pt>
                <c:pt idx="9">
                  <c:v>178.66454371657753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185-4829-A095-0F462B90757B}"/>
            </c:ext>
          </c:extLst>
        </c:ser>
        <c:ser>
          <c:idx val="11"/>
          <c:order val="12"/>
          <c:tx>
            <c:strRef>
              <c:f>GLU!$N$2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GLU!$N$3:$N$20</c:f>
              <c:numCache>
                <c:formatCode>0.0</c:formatCode>
                <c:ptCount val="18"/>
                <c:pt idx="0">
                  <c:v>2.5</c:v>
                </c:pt>
                <c:pt idx="1">
                  <c:v>3.4444444444444287</c:v>
                </c:pt>
                <c:pt idx="2">
                  <c:v>6.0553030303030084</c:v>
                </c:pt>
                <c:pt idx="3">
                  <c:v>6.5230769230768999</c:v>
                </c:pt>
                <c:pt idx="4">
                  <c:v>7.2842105263157748</c:v>
                </c:pt>
                <c:pt idx="5">
                  <c:v>5.2780998389693821</c:v>
                </c:pt>
                <c:pt idx="6">
                  <c:v>3.0499999999999829</c:v>
                </c:pt>
                <c:pt idx="7">
                  <c:v>2.5763888888888857</c:v>
                </c:pt>
                <c:pt idx="8">
                  <c:v>2.2936842105263224</c:v>
                </c:pt>
                <c:pt idx="9">
                  <c:v>3.1040000000000134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185-4829-A095-0F462B90757B}"/>
            </c:ext>
          </c:extLst>
        </c:ser>
        <c:ser>
          <c:idx val="12"/>
          <c:order val="13"/>
          <c:tx>
            <c:strRef>
              <c:f>GLU!$O$2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GLU!$O$3:$O$20</c:f>
              <c:numCache>
                <c:formatCode>General</c:formatCode>
                <c:ptCount val="18"/>
                <c:pt idx="0">
                  <c:v>173</c:v>
                </c:pt>
                <c:pt idx="1">
                  <c:v>173</c:v>
                </c:pt>
                <c:pt idx="2">
                  <c:v>173</c:v>
                </c:pt>
                <c:pt idx="3">
                  <c:v>173</c:v>
                </c:pt>
                <c:pt idx="4">
                  <c:v>173</c:v>
                </c:pt>
                <c:pt idx="5">
                  <c:v>173</c:v>
                </c:pt>
                <c:pt idx="6">
                  <c:v>173</c:v>
                </c:pt>
                <c:pt idx="7">
                  <c:v>173</c:v>
                </c:pt>
                <c:pt idx="8">
                  <c:v>173</c:v>
                </c:pt>
                <c:pt idx="9">
                  <c:v>173</c:v>
                </c:pt>
                <c:pt idx="10">
                  <c:v>173</c:v>
                </c:pt>
                <c:pt idx="11">
                  <c:v>173</c:v>
                </c:pt>
                <c:pt idx="12">
                  <c:v>173</c:v>
                </c:pt>
                <c:pt idx="13">
                  <c:v>173</c:v>
                </c:pt>
                <c:pt idx="14">
                  <c:v>173</c:v>
                </c:pt>
                <c:pt idx="15">
                  <c:v>173</c:v>
                </c:pt>
                <c:pt idx="16">
                  <c:v>173</c:v>
                </c:pt>
                <c:pt idx="17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185-4829-A095-0F462B90757B}"/>
            </c:ext>
          </c:extLst>
        </c:ser>
        <c:ser>
          <c:idx val="13"/>
          <c:order val="14"/>
          <c:tx>
            <c:strRef>
              <c:f>GLU!$P$2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GLU!$P$3:$P$20</c:f>
              <c:numCache>
                <c:formatCode>General</c:formatCode>
                <c:ptCount val="18"/>
                <c:pt idx="0">
                  <c:v>183</c:v>
                </c:pt>
                <c:pt idx="1">
                  <c:v>183</c:v>
                </c:pt>
                <c:pt idx="2">
                  <c:v>183</c:v>
                </c:pt>
                <c:pt idx="3">
                  <c:v>183</c:v>
                </c:pt>
                <c:pt idx="4">
                  <c:v>183</c:v>
                </c:pt>
                <c:pt idx="5">
                  <c:v>183</c:v>
                </c:pt>
                <c:pt idx="6">
                  <c:v>183</c:v>
                </c:pt>
                <c:pt idx="7">
                  <c:v>183</c:v>
                </c:pt>
                <c:pt idx="8">
                  <c:v>183</c:v>
                </c:pt>
                <c:pt idx="9">
                  <c:v>183</c:v>
                </c:pt>
                <c:pt idx="10">
                  <c:v>183</c:v>
                </c:pt>
                <c:pt idx="11">
                  <c:v>183</c:v>
                </c:pt>
                <c:pt idx="12">
                  <c:v>183</c:v>
                </c:pt>
                <c:pt idx="13">
                  <c:v>183</c:v>
                </c:pt>
                <c:pt idx="14">
                  <c:v>183</c:v>
                </c:pt>
                <c:pt idx="15">
                  <c:v>183</c:v>
                </c:pt>
                <c:pt idx="16">
                  <c:v>183</c:v>
                </c:pt>
                <c:pt idx="17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185-4829-A095-0F462B907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555968"/>
        <c:axId val="207574528"/>
      </c:lineChart>
      <c:catAx>
        <c:axId val="207555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574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7574528"/>
        <c:scaling>
          <c:orientation val="minMax"/>
          <c:max val="188"/>
          <c:min val="16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555968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064568038933594"/>
          <c:y val="0.10655715009140398"/>
          <c:w val="0.15870985999900294"/>
          <c:h val="0.8701128412881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78224238496932E-2"/>
          <c:y val="8.4317379178712765E-2"/>
          <c:w val="0.69863901490602764"/>
          <c:h val="0.73524754643839485"/>
        </c:manualLayout>
      </c:layout>
      <c:lineChart>
        <c:grouping val="standard"/>
        <c:varyColors val="0"/>
        <c:ser>
          <c:idx val="0"/>
          <c:order val="0"/>
          <c:tx>
            <c:strRef>
              <c:f>TCH!$B$2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TCH!$B$3:$B$20</c:f>
              <c:numCache>
                <c:formatCode>0.0</c:formatCode>
                <c:ptCount val="18"/>
                <c:pt idx="1">
                  <c:v>142.44999999999999</c:v>
                </c:pt>
                <c:pt idx="2">
                  <c:v>143.35</c:v>
                </c:pt>
                <c:pt idx="3">
                  <c:v>143.9047619047619</c:v>
                </c:pt>
                <c:pt idx="4">
                  <c:v>142.94999999999999</c:v>
                </c:pt>
                <c:pt idx="5">
                  <c:v>142.40909090909091</c:v>
                </c:pt>
                <c:pt idx="6">
                  <c:v>142.30000000000001</c:v>
                </c:pt>
                <c:pt idx="7">
                  <c:v>142.9375</c:v>
                </c:pt>
                <c:pt idx="8">
                  <c:v>143</c:v>
                </c:pt>
                <c:pt idx="9">
                  <c:v>143.05555555555554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E2-491E-8D54-F12A8D29C64A}"/>
            </c:ext>
          </c:extLst>
        </c:ser>
        <c:ser>
          <c:idx val="1"/>
          <c:order val="1"/>
          <c:tx>
            <c:strRef>
              <c:f>TCH!$C$2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TCH!$C$3:$C$20</c:f>
              <c:numCache>
                <c:formatCode>0.0</c:formatCode>
                <c:ptCount val="18"/>
                <c:pt idx="1">
                  <c:v>142.04567901234563</c:v>
                </c:pt>
                <c:pt idx="2">
                  <c:v>141.7662921348315</c:v>
                </c:pt>
                <c:pt idx="3">
                  <c:v>142.23372093023261</c:v>
                </c:pt>
                <c:pt idx="4">
                  <c:v>142.77777777777783</c:v>
                </c:pt>
                <c:pt idx="5">
                  <c:v>142.716304347826</c:v>
                </c:pt>
                <c:pt idx="6">
                  <c:v>142.12619047619046</c:v>
                </c:pt>
                <c:pt idx="7">
                  <c:v>142.86999999999998</c:v>
                </c:pt>
                <c:pt idx="8">
                  <c:v>142.65742574257433</c:v>
                </c:pt>
                <c:pt idx="9">
                  <c:v>142.61219512195117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E2-491E-8D54-F12A8D29C64A}"/>
            </c:ext>
          </c:extLst>
        </c:ser>
        <c:ser>
          <c:idx val="2"/>
          <c:order val="2"/>
          <c:tx>
            <c:strRef>
              <c:f>TCH!$D$2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TCH!$D$3:$D$20</c:f>
              <c:numCache>
                <c:formatCode>0.0</c:formatCode>
                <c:ptCount val="18"/>
                <c:pt idx="1">
                  <c:v>143.4</c:v>
                </c:pt>
                <c:pt idx="2">
                  <c:v>144.40909090909091</c:v>
                </c:pt>
                <c:pt idx="3">
                  <c:v>144.55555555555554</c:v>
                </c:pt>
                <c:pt idx="4">
                  <c:v>144.125</c:v>
                </c:pt>
                <c:pt idx="5">
                  <c:v>143.5</c:v>
                </c:pt>
                <c:pt idx="6">
                  <c:v>143.4</c:v>
                </c:pt>
                <c:pt idx="7">
                  <c:v>143.27777777777777</c:v>
                </c:pt>
                <c:pt idx="8">
                  <c:v>142.52941176470588</c:v>
                </c:pt>
                <c:pt idx="9">
                  <c:v>143.75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E2-491E-8D54-F12A8D29C64A}"/>
            </c:ext>
          </c:extLst>
        </c:ser>
        <c:ser>
          <c:idx val="4"/>
          <c:order val="3"/>
          <c:tx>
            <c:strRef>
              <c:f>TCH!$E$2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TCH!$E$3:$E$20</c:f>
              <c:numCache>
                <c:formatCode>0.0</c:formatCode>
                <c:ptCount val="18"/>
                <c:pt idx="0">
                  <c:v>145.19999999999999</c:v>
                </c:pt>
                <c:pt idx="1">
                  <c:v>144.53299999999999</c:v>
                </c:pt>
                <c:pt idx="2">
                  <c:v>144.37100000000001</c:v>
                </c:pt>
                <c:pt idx="3">
                  <c:v>144.53200000000001</c:v>
                </c:pt>
                <c:pt idx="4">
                  <c:v>143.97800000000001</c:v>
                </c:pt>
                <c:pt idx="5">
                  <c:v>144.69399999999999</c:v>
                </c:pt>
                <c:pt idx="6">
                  <c:v>144.25800000000001</c:v>
                </c:pt>
                <c:pt idx="7">
                  <c:v>144.18299999999999</c:v>
                </c:pt>
                <c:pt idx="8">
                  <c:v>143.99199999999999</c:v>
                </c:pt>
                <c:pt idx="9">
                  <c:v>144.238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E2-491E-8D54-F12A8D29C64A}"/>
            </c:ext>
          </c:extLst>
        </c:ser>
        <c:ser>
          <c:idx val="5"/>
          <c:order val="4"/>
          <c:tx>
            <c:strRef>
              <c:f>TCH!$F$2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TCH!$F$3:$F$20</c:f>
              <c:numCache>
                <c:formatCode>0.0</c:formatCode>
                <c:ptCount val="18"/>
                <c:pt idx="1">
                  <c:v>142.27777777777777</c:v>
                </c:pt>
                <c:pt idx="2">
                  <c:v>143.6875</c:v>
                </c:pt>
                <c:pt idx="3">
                  <c:v>143.25</c:v>
                </c:pt>
                <c:pt idx="4">
                  <c:v>144.1</c:v>
                </c:pt>
                <c:pt idx="5">
                  <c:v>142.86363636363637</c:v>
                </c:pt>
                <c:pt idx="6">
                  <c:v>142.65</c:v>
                </c:pt>
                <c:pt idx="7">
                  <c:v>143.26315789473685</c:v>
                </c:pt>
                <c:pt idx="8">
                  <c:v>142.52631578947367</c:v>
                </c:pt>
                <c:pt idx="9">
                  <c:v>142.88235294117646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2E2-491E-8D54-F12A8D29C64A}"/>
            </c:ext>
          </c:extLst>
        </c:ser>
        <c:ser>
          <c:idx val="6"/>
          <c:order val="5"/>
          <c:tx>
            <c:strRef>
              <c:f>TCH!$G$2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TCH!$G$3:$G$20</c:f>
              <c:numCache>
                <c:formatCode>0.0</c:formatCode>
                <c:ptCount val="18"/>
                <c:pt idx="1">
                  <c:v>143.30000000000001</c:v>
                </c:pt>
                <c:pt idx="2">
                  <c:v>143.54166666666666</c:v>
                </c:pt>
                <c:pt idx="3">
                  <c:v>143.8346153846154</c:v>
                </c:pt>
                <c:pt idx="4">
                  <c:v>143.67894736842101</c:v>
                </c:pt>
                <c:pt idx="5">
                  <c:v>143.00370370370374</c:v>
                </c:pt>
                <c:pt idx="6">
                  <c:v>142.58260869565217</c:v>
                </c:pt>
                <c:pt idx="7">
                  <c:v>143.32173913043476</c:v>
                </c:pt>
                <c:pt idx="8">
                  <c:v>143.124</c:v>
                </c:pt>
                <c:pt idx="9">
                  <c:v>142.84545454545454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2E2-491E-8D54-F12A8D29C64A}"/>
            </c:ext>
          </c:extLst>
        </c:ser>
        <c:ser>
          <c:idx val="7"/>
          <c:order val="6"/>
          <c:tx>
            <c:strRef>
              <c:f>TCH!$H$2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TCH!$H$3:$H$20</c:f>
              <c:numCache>
                <c:formatCode>0.0</c:formatCode>
                <c:ptCount val="18"/>
                <c:pt idx="1">
                  <c:v>139.977</c:v>
                </c:pt>
                <c:pt idx="2">
                  <c:v>140.79300000000001</c:v>
                </c:pt>
                <c:pt idx="3">
                  <c:v>140.55199999999999</c:v>
                </c:pt>
                <c:pt idx="4">
                  <c:v>140.70500000000001</c:v>
                </c:pt>
                <c:pt idx="5">
                  <c:v>141.10499999999999</c:v>
                </c:pt>
                <c:pt idx="6">
                  <c:v>141.86000000000001</c:v>
                </c:pt>
                <c:pt idx="7">
                  <c:v>141.72499999999999</c:v>
                </c:pt>
                <c:pt idx="8">
                  <c:v>141.012</c:v>
                </c:pt>
                <c:pt idx="9">
                  <c:v>141.28200000000001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E2-491E-8D54-F12A8D29C64A}"/>
            </c:ext>
          </c:extLst>
        </c:ser>
        <c:ser>
          <c:idx val="8"/>
          <c:order val="7"/>
          <c:tx>
            <c:strRef>
              <c:f>TCH!$I$2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TCH!$I$3:$I$20</c:f>
              <c:numCache>
                <c:formatCode>0.0</c:formatCode>
                <c:ptCount val="18"/>
                <c:pt idx="1">
                  <c:v>142.52000000000001</c:v>
                </c:pt>
                <c:pt idx="2">
                  <c:v>142.49</c:v>
                </c:pt>
                <c:pt idx="3">
                  <c:v>142.66999999999999</c:v>
                </c:pt>
                <c:pt idx="4">
                  <c:v>142.55000000000001</c:v>
                </c:pt>
                <c:pt idx="5">
                  <c:v>142.44</c:v>
                </c:pt>
                <c:pt idx="6">
                  <c:v>142.58000000000001</c:v>
                </c:pt>
                <c:pt idx="7">
                  <c:v>142.79</c:v>
                </c:pt>
                <c:pt idx="8">
                  <c:v>142.96</c:v>
                </c:pt>
                <c:pt idx="9">
                  <c:v>143.05000000000001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2E2-491E-8D54-F12A8D29C64A}"/>
            </c:ext>
          </c:extLst>
        </c:ser>
        <c:ser>
          <c:idx val="3"/>
          <c:order val="8"/>
          <c:tx>
            <c:strRef>
              <c:f>TCH!$J$2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TCH!$J$3:$J$20</c:f>
              <c:numCache>
                <c:formatCode>0.0</c:formatCode>
                <c:ptCount val="18"/>
                <c:pt idx="0">
                  <c:v>142.6</c:v>
                </c:pt>
                <c:pt idx="1">
                  <c:v>142.04567901234563</c:v>
                </c:pt>
                <c:pt idx="2">
                  <c:v>142.47999999999999</c:v>
                </c:pt>
                <c:pt idx="3">
                  <c:v>140.91999999999999</c:v>
                </c:pt>
                <c:pt idx="4">
                  <c:v>139.72</c:v>
                </c:pt>
                <c:pt idx="5">
                  <c:v>139.88999999999999</c:v>
                </c:pt>
                <c:pt idx="6">
                  <c:v>139.77000000000001</c:v>
                </c:pt>
                <c:pt idx="7">
                  <c:v>139.6</c:v>
                </c:pt>
                <c:pt idx="8">
                  <c:v>141.15</c:v>
                </c:pt>
                <c:pt idx="9">
                  <c:v>141.18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2E2-491E-8D54-F12A8D29C64A}"/>
            </c:ext>
          </c:extLst>
        </c:ser>
        <c:ser>
          <c:idx val="14"/>
          <c:order val="9"/>
          <c:tx>
            <c:strRef>
              <c:f>TCH!$K$2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TCH!$K$3:$K$20</c:f>
              <c:numCache>
                <c:formatCode>0.0</c:formatCode>
                <c:ptCount val="18"/>
                <c:pt idx="1">
                  <c:v>143</c:v>
                </c:pt>
                <c:pt idx="2">
                  <c:v>144.4</c:v>
                </c:pt>
                <c:pt idx="3">
                  <c:v>144.94999999999999</c:v>
                </c:pt>
                <c:pt idx="4">
                  <c:v>144.9</c:v>
                </c:pt>
                <c:pt idx="5">
                  <c:v>144.65</c:v>
                </c:pt>
                <c:pt idx="6">
                  <c:v>146.05000000000001</c:v>
                </c:pt>
                <c:pt idx="7">
                  <c:v>145.1</c:v>
                </c:pt>
                <c:pt idx="8">
                  <c:v>144.61538461538461</c:v>
                </c:pt>
                <c:pt idx="9">
                  <c:v>144.93333333333334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2E2-491E-8D54-F12A8D29C64A}"/>
            </c:ext>
          </c:extLst>
        </c:ser>
        <c:ser>
          <c:idx val="9"/>
          <c:order val="10"/>
          <c:tx>
            <c:strRef>
              <c:f>TCH!$L$2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TCH!$L$3:$L$20</c:f>
              <c:numCache>
                <c:formatCode>General</c:formatCode>
                <c:ptCount val="18"/>
                <c:pt idx="0">
                  <c:v>143</c:v>
                </c:pt>
                <c:pt idx="1">
                  <c:v>143</c:v>
                </c:pt>
                <c:pt idx="2">
                  <c:v>143</c:v>
                </c:pt>
                <c:pt idx="3">
                  <c:v>143</c:v>
                </c:pt>
                <c:pt idx="4">
                  <c:v>143</c:v>
                </c:pt>
                <c:pt idx="5">
                  <c:v>143</c:v>
                </c:pt>
                <c:pt idx="6">
                  <c:v>143</c:v>
                </c:pt>
                <c:pt idx="7">
                  <c:v>143</c:v>
                </c:pt>
                <c:pt idx="8">
                  <c:v>143</c:v>
                </c:pt>
                <c:pt idx="9">
                  <c:v>143</c:v>
                </c:pt>
                <c:pt idx="10">
                  <c:v>143</c:v>
                </c:pt>
                <c:pt idx="11">
                  <c:v>143</c:v>
                </c:pt>
                <c:pt idx="12">
                  <c:v>143</c:v>
                </c:pt>
                <c:pt idx="13">
                  <c:v>143</c:v>
                </c:pt>
                <c:pt idx="14">
                  <c:v>143</c:v>
                </c:pt>
                <c:pt idx="15">
                  <c:v>143</c:v>
                </c:pt>
                <c:pt idx="16">
                  <c:v>143</c:v>
                </c:pt>
                <c:pt idx="17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2E2-491E-8D54-F12A8D29C64A}"/>
            </c:ext>
          </c:extLst>
        </c:ser>
        <c:ser>
          <c:idx val="10"/>
          <c:order val="11"/>
          <c:tx>
            <c:strRef>
              <c:f>TCH!$M$2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TCH!$M$3:$M$20</c:f>
              <c:numCache>
                <c:formatCode>0.0</c:formatCode>
                <c:ptCount val="18"/>
                <c:pt idx="0">
                  <c:v>143.89999999999998</c:v>
                </c:pt>
                <c:pt idx="1">
                  <c:v>142.5549135802469</c:v>
                </c:pt>
                <c:pt idx="2">
                  <c:v>143.1288549710589</c:v>
                </c:pt>
                <c:pt idx="3">
                  <c:v>143.14026537751656</c:v>
                </c:pt>
                <c:pt idx="4">
                  <c:v>142.94847251461991</c:v>
                </c:pt>
                <c:pt idx="5">
                  <c:v>142.7271735324257</c:v>
                </c:pt>
                <c:pt idx="6">
                  <c:v>142.75767991718425</c:v>
                </c:pt>
                <c:pt idx="7">
                  <c:v>142.90681748029493</c:v>
                </c:pt>
                <c:pt idx="8">
                  <c:v>142.75665379121386</c:v>
                </c:pt>
                <c:pt idx="9">
                  <c:v>142.98288914974711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2E2-491E-8D54-F12A8D29C64A}"/>
            </c:ext>
          </c:extLst>
        </c:ser>
        <c:ser>
          <c:idx val="11"/>
          <c:order val="12"/>
          <c:tx>
            <c:strRef>
              <c:f>TCH!$N$2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TCH!$N$3:$N$20</c:f>
              <c:numCache>
                <c:formatCode>0.0</c:formatCode>
                <c:ptCount val="18"/>
                <c:pt idx="0">
                  <c:v>2.5999999999999943</c:v>
                </c:pt>
                <c:pt idx="1">
                  <c:v>4.5559999999999832</c:v>
                </c:pt>
                <c:pt idx="2">
                  <c:v>3.6160909090909001</c:v>
                </c:pt>
                <c:pt idx="3">
                  <c:v>4.3979999999999961</c:v>
                </c:pt>
                <c:pt idx="4">
                  <c:v>5.1800000000000068</c:v>
                </c:pt>
                <c:pt idx="5">
                  <c:v>4.804000000000002</c:v>
                </c:pt>
                <c:pt idx="6">
                  <c:v>6.2800000000000011</c:v>
                </c:pt>
                <c:pt idx="7">
                  <c:v>5.5</c:v>
                </c:pt>
                <c:pt idx="8">
                  <c:v>3.6033846153846127</c:v>
                </c:pt>
                <c:pt idx="9">
                  <c:v>3.7533333333333303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2E2-491E-8D54-F12A8D29C64A}"/>
            </c:ext>
          </c:extLst>
        </c:ser>
        <c:ser>
          <c:idx val="12"/>
          <c:order val="13"/>
          <c:tx>
            <c:strRef>
              <c:f>TCH!$O$2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TCH!$O$3:$O$20</c:f>
              <c:numCache>
                <c:formatCode>General</c:formatCode>
                <c:ptCount val="18"/>
                <c:pt idx="0">
                  <c:v>135</c:v>
                </c:pt>
                <c:pt idx="1">
                  <c:v>135</c:v>
                </c:pt>
                <c:pt idx="2">
                  <c:v>135</c:v>
                </c:pt>
                <c:pt idx="3">
                  <c:v>135</c:v>
                </c:pt>
                <c:pt idx="4">
                  <c:v>135</c:v>
                </c:pt>
                <c:pt idx="5">
                  <c:v>135</c:v>
                </c:pt>
                <c:pt idx="6">
                  <c:v>135</c:v>
                </c:pt>
                <c:pt idx="7">
                  <c:v>135</c:v>
                </c:pt>
                <c:pt idx="8">
                  <c:v>135</c:v>
                </c:pt>
                <c:pt idx="9">
                  <c:v>135</c:v>
                </c:pt>
                <c:pt idx="10">
                  <c:v>135</c:v>
                </c:pt>
                <c:pt idx="11">
                  <c:v>135</c:v>
                </c:pt>
                <c:pt idx="12">
                  <c:v>135</c:v>
                </c:pt>
                <c:pt idx="13">
                  <c:v>135</c:v>
                </c:pt>
                <c:pt idx="14">
                  <c:v>135</c:v>
                </c:pt>
                <c:pt idx="15">
                  <c:v>135</c:v>
                </c:pt>
                <c:pt idx="16">
                  <c:v>135</c:v>
                </c:pt>
                <c:pt idx="17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2E2-491E-8D54-F12A8D29C64A}"/>
            </c:ext>
          </c:extLst>
        </c:ser>
        <c:ser>
          <c:idx val="13"/>
          <c:order val="14"/>
          <c:tx>
            <c:strRef>
              <c:f>TCH!$P$2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TCH!$P$3:$P$20</c:f>
              <c:numCache>
                <c:formatCode>General</c:formatCode>
                <c:ptCount val="18"/>
                <c:pt idx="0">
                  <c:v>151</c:v>
                </c:pt>
                <c:pt idx="1">
                  <c:v>151</c:v>
                </c:pt>
                <c:pt idx="2">
                  <c:v>151</c:v>
                </c:pt>
                <c:pt idx="3">
                  <c:v>151</c:v>
                </c:pt>
                <c:pt idx="4">
                  <c:v>151</c:v>
                </c:pt>
                <c:pt idx="5">
                  <c:v>151</c:v>
                </c:pt>
                <c:pt idx="6">
                  <c:v>151</c:v>
                </c:pt>
                <c:pt idx="7">
                  <c:v>151</c:v>
                </c:pt>
                <c:pt idx="8">
                  <c:v>151</c:v>
                </c:pt>
                <c:pt idx="9">
                  <c:v>151</c:v>
                </c:pt>
                <c:pt idx="10">
                  <c:v>151</c:v>
                </c:pt>
                <c:pt idx="11">
                  <c:v>151</c:v>
                </c:pt>
                <c:pt idx="12">
                  <c:v>151</c:v>
                </c:pt>
                <c:pt idx="13">
                  <c:v>151</c:v>
                </c:pt>
                <c:pt idx="14">
                  <c:v>151</c:v>
                </c:pt>
                <c:pt idx="15">
                  <c:v>151</c:v>
                </c:pt>
                <c:pt idx="16">
                  <c:v>151</c:v>
                </c:pt>
                <c:pt idx="17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2E2-491E-8D54-F12A8D29C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123776"/>
        <c:axId val="208138240"/>
      </c:lineChart>
      <c:catAx>
        <c:axId val="208123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08138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8138240"/>
        <c:scaling>
          <c:orientation val="minMax"/>
          <c:max val="159"/>
          <c:min val="12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08123776"/>
        <c:crosses val="autoZero"/>
        <c:crossBetween val="between"/>
        <c:majorUnit val="8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8028509288596"/>
          <c:y val="9.6880266335655468E-2"/>
          <c:w val="0.15932659370968461"/>
          <c:h val="0.878748063779600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Meiryo UI" pitchFamily="50" charset="-128"/>
          <a:ea typeface="Meiryo UI" pitchFamily="50" charset="-128"/>
          <a:cs typeface="Meiryo UI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78224238496932E-2"/>
          <c:y val="8.4317379178712765E-2"/>
          <c:w val="0.69863901490602764"/>
          <c:h val="0.73524754643839518"/>
        </c:manualLayout>
      </c:layout>
      <c:lineChart>
        <c:grouping val="standard"/>
        <c:varyColors val="0"/>
        <c:ser>
          <c:idx val="0"/>
          <c:order val="0"/>
          <c:tx>
            <c:strRef>
              <c:f>TG!$B$2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TG!$B$3:$B$20</c:f>
              <c:numCache>
                <c:formatCode>0.0</c:formatCode>
                <c:ptCount val="18"/>
                <c:pt idx="1">
                  <c:v>50.05</c:v>
                </c:pt>
                <c:pt idx="2">
                  <c:v>50.55</c:v>
                </c:pt>
                <c:pt idx="3">
                  <c:v>50.333333333333336</c:v>
                </c:pt>
                <c:pt idx="4">
                  <c:v>50.05</c:v>
                </c:pt>
                <c:pt idx="5">
                  <c:v>50.5</c:v>
                </c:pt>
                <c:pt idx="6">
                  <c:v>50.45</c:v>
                </c:pt>
                <c:pt idx="7">
                  <c:v>50.4375</c:v>
                </c:pt>
                <c:pt idx="8">
                  <c:v>50.9</c:v>
                </c:pt>
                <c:pt idx="9">
                  <c:v>50.722222222222221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AF-4503-A18A-51770930472A}"/>
            </c:ext>
          </c:extLst>
        </c:ser>
        <c:ser>
          <c:idx val="1"/>
          <c:order val="1"/>
          <c:tx>
            <c:strRef>
              <c:f>TG!$C$2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TG!$C$3:$C$20</c:f>
              <c:numCache>
                <c:formatCode>0.0</c:formatCode>
                <c:ptCount val="18"/>
                <c:pt idx="1">
                  <c:v>51.542105263157907</c:v>
                </c:pt>
                <c:pt idx="2">
                  <c:v>50.726190476190474</c:v>
                </c:pt>
                <c:pt idx="3">
                  <c:v>50.898837209302329</c:v>
                </c:pt>
                <c:pt idx="4">
                  <c:v>51.260000000000012</c:v>
                </c:pt>
                <c:pt idx="5">
                  <c:v>50.182608695652164</c:v>
                </c:pt>
                <c:pt idx="6">
                  <c:v>51.146666666666675</c:v>
                </c:pt>
                <c:pt idx="7">
                  <c:v>51.34086021505378</c:v>
                </c:pt>
                <c:pt idx="8">
                  <c:v>51.014432989690739</c:v>
                </c:pt>
                <c:pt idx="9">
                  <c:v>51.321052631578922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AF-4503-A18A-51770930472A}"/>
            </c:ext>
          </c:extLst>
        </c:ser>
        <c:ser>
          <c:idx val="2"/>
          <c:order val="2"/>
          <c:tx>
            <c:strRef>
              <c:f>TG!$D$2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TG!$D$3:$D$20</c:f>
              <c:numCache>
                <c:formatCode>0.0</c:formatCode>
                <c:ptCount val="18"/>
                <c:pt idx="1">
                  <c:v>52.647058823529413</c:v>
                </c:pt>
                <c:pt idx="2">
                  <c:v>52.80952380952381</c:v>
                </c:pt>
                <c:pt idx="3">
                  <c:v>52.81818181818182</c:v>
                </c:pt>
                <c:pt idx="4">
                  <c:v>52.35</c:v>
                </c:pt>
                <c:pt idx="5">
                  <c:v>52.083333333333336</c:v>
                </c:pt>
                <c:pt idx="6">
                  <c:v>51.333333333333336</c:v>
                </c:pt>
                <c:pt idx="7">
                  <c:v>52.5</c:v>
                </c:pt>
                <c:pt idx="8">
                  <c:v>51.888888888888886</c:v>
                </c:pt>
                <c:pt idx="9">
                  <c:v>51.75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AF-4503-A18A-51770930472A}"/>
            </c:ext>
          </c:extLst>
        </c:ser>
        <c:ser>
          <c:idx val="4"/>
          <c:order val="3"/>
          <c:tx>
            <c:strRef>
              <c:f>TG!$E$2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TG!$E$3:$E$20</c:f>
              <c:numCache>
                <c:formatCode>0.0</c:formatCode>
                <c:ptCount val="18"/>
                <c:pt idx="0">
                  <c:v>52</c:v>
                </c:pt>
                <c:pt idx="1">
                  <c:v>52.017000000000003</c:v>
                </c:pt>
                <c:pt idx="2">
                  <c:v>51.905999999999999</c:v>
                </c:pt>
                <c:pt idx="3">
                  <c:v>52.008000000000003</c:v>
                </c:pt>
                <c:pt idx="4">
                  <c:v>51.597999999999999</c:v>
                </c:pt>
                <c:pt idx="5">
                  <c:v>51.756</c:v>
                </c:pt>
                <c:pt idx="6">
                  <c:v>51.997</c:v>
                </c:pt>
                <c:pt idx="7">
                  <c:v>52.258000000000003</c:v>
                </c:pt>
                <c:pt idx="8">
                  <c:v>52.116999999999997</c:v>
                </c:pt>
                <c:pt idx="9">
                  <c:v>52.158000000000001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AF-4503-A18A-51770930472A}"/>
            </c:ext>
          </c:extLst>
        </c:ser>
        <c:ser>
          <c:idx val="5"/>
          <c:order val="4"/>
          <c:tx>
            <c:strRef>
              <c:f>TG!$F$2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TG!$F$3:$F$20</c:f>
              <c:numCache>
                <c:formatCode>0.0</c:formatCode>
                <c:ptCount val="18"/>
                <c:pt idx="1">
                  <c:v>51.111111111111114</c:v>
                </c:pt>
                <c:pt idx="2">
                  <c:v>51.9375</c:v>
                </c:pt>
                <c:pt idx="3">
                  <c:v>51.4</c:v>
                </c:pt>
                <c:pt idx="4">
                  <c:v>50.95</c:v>
                </c:pt>
                <c:pt idx="5">
                  <c:v>50.909090909090907</c:v>
                </c:pt>
                <c:pt idx="6">
                  <c:v>51.25</c:v>
                </c:pt>
                <c:pt idx="7">
                  <c:v>51.10526315789474</c:v>
                </c:pt>
                <c:pt idx="8">
                  <c:v>50.89473684210526</c:v>
                </c:pt>
                <c:pt idx="9">
                  <c:v>51.352941176470587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AAF-4503-A18A-51770930472A}"/>
            </c:ext>
          </c:extLst>
        </c:ser>
        <c:ser>
          <c:idx val="6"/>
          <c:order val="5"/>
          <c:tx>
            <c:strRef>
              <c:f>TG!$G$2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TG!$G$3:$G$20</c:f>
              <c:numCache>
                <c:formatCode>0.0</c:formatCode>
                <c:ptCount val="18"/>
                <c:pt idx="1">
                  <c:v>51.1</c:v>
                </c:pt>
                <c:pt idx="2">
                  <c:v>50.666666666666657</c:v>
                </c:pt>
                <c:pt idx="3">
                  <c:v>50.623999999999995</c:v>
                </c:pt>
                <c:pt idx="4">
                  <c:v>50.484210526315799</c:v>
                </c:pt>
                <c:pt idx="5">
                  <c:v>50.570370370370362</c:v>
                </c:pt>
                <c:pt idx="6">
                  <c:v>50.756521739130427</c:v>
                </c:pt>
                <c:pt idx="7">
                  <c:v>51.360869565217392</c:v>
                </c:pt>
                <c:pt idx="8">
                  <c:v>51.192</c:v>
                </c:pt>
                <c:pt idx="9">
                  <c:v>50.959090909090904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AAF-4503-A18A-51770930472A}"/>
            </c:ext>
          </c:extLst>
        </c:ser>
        <c:ser>
          <c:idx val="7"/>
          <c:order val="6"/>
          <c:tx>
            <c:strRef>
              <c:f>TG!$H$2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TG!$H$3:$H$20</c:f>
              <c:numCache>
                <c:formatCode>0.0</c:formatCode>
                <c:ptCount val="18"/>
                <c:pt idx="1">
                  <c:v>49.521000000000001</c:v>
                </c:pt>
                <c:pt idx="2">
                  <c:v>50.149000000000001</c:v>
                </c:pt>
                <c:pt idx="3">
                  <c:v>49.805999999999997</c:v>
                </c:pt>
                <c:pt idx="4">
                  <c:v>51.186999999999998</c:v>
                </c:pt>
                <c:pt idx="5">
                  <c:v>50.265000000000001</c:v>
                </c:pt>
                <c:pt idx="6">
                  <c:v>49.72</c:v>
                </c:pt>
                <c:pt idx="7">
                  <c:v>50.011000000000003</c:v>
                </c:pt>
                <c:pt idx="8">
                  <c:v>49.494999999999997</c:v>
                </c:pt>
                <c:pt idx="9">
                  <c:v>49.654000000000003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AAF-4503-A18A-51770930472A}"/>
            </c:ext>
          </c:extLst>
        </c:ser>
        <c:ser>
          <c:idx val="8"/>
          <c:order val="7"/>
          <c:tx>
            <c:strRef>
              <c:f>TG!$I$2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TG!$I$3:$I$20</c:f>
              <c:numCache>
                <c:formatCode>0.0</c:formatCode>
                <c:ptCount val="18"/>
                <c:pt idx="1">
                  <c:v>52.65</c:v>
                </c:pt>
                <c:pt idx="2">
                  <c:v>52.21</c:v>
                </c:pt>
                <c:pt idx="3">
                  <c:v>52.11</c:v>
                </c:pt>
                <c:pt idx="4">
                  <c:v>52.29</c:v>
                </c:pt>
                <c:pt idx="5">
                  <c:v>52.23</c:v>
                </c:pt>
                <c:pt idx="6">
                  <c:v>52.24</c:v>
                </c:pt>
                <c:pt idx="7">
                  <c:v>51.57</c:v>
                </c:pt>
                <c:pt idx="8">
                  <c:v>51.58</c:v>
                </c:pt>
                <c:pt idx="9">
                  <c:v>51.43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AAF-4503-A18A-51770930472A}"/>
            </c:ext>
          </c:extLst>
        </c:ser>
        <c:ser>
          <c:idx val="3"/>
          <c:order val="8"/>
          <c:tx>
            <c:strRef>
              <c:f>TG!$J$2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TG!$J$3:$J$20</c:f>
              <c:numCache>
                <c:formatCode>0.0</c:formatCode>
                <c:ptCount val="18"/>
                <c:pt idx="0">
                  <c:v>49.5</c:v>
                </c:pt>
                <c:pt idx="1">
                  <c:v>51.542105263157907</c:v>
                </c:pt>
                <c:pt idx="2">
                  <c:v>49.43</c:v>
                </c:pt>
                <c:pt idx="3">
                  <c:v>49.89</c:v>
                </c:pt>
                <c:pt idx="4">
                  <c:v>49.8</c:v>
                </c:pt>
                <c:pt idx="5">
                  <c:v>49.81</c:v>
                </c:pt>
                <c:pt idx="6">
                  <c:v>49.55</c:v>
                </c:pt>
                <c:pt idx="7">
                  <c:v>49.46</c:v>
                </c:pt>
                <c:pt idx="8">
                  <c:v>51.02</c:v>
                </c:pt>
                <c:pt idx="9">
                  <c:v>51.13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AAF-4503-A18A-51770930472A}"/>
            </c:ext>
          </c:extLst>
        </c:ser>
        <c:ser>
          <c:idx val="14"/>
          <c:order val="9"/>
          <c:tx>
            <c:strRef>
              <c:f>TG!$K$2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TG!$K$3:$K$20</c:f>
              <c:numCache>
                <c:formatCode>0.0</c:formatCode>
                <c:ptCount val="18"/>
                <c:pt idx="1">
                  <c:v>52.941176470588232</c:v>
                </c:pt>
                <c:pt idx="2">
                  <c:v>53.55</c:v>
                </c:pt>
                <c:pt idx="3">
                  <c:v>52.75</c:v>
                </c:pt>
                <c:pt idx="4">
                  <c:v>52.95</c:v>
                </c:pt>
                <c:pt idx="5">
                  <c:v>52.8</c:v>
                </c:pt>
                <c:pt idx="6">
                  <c:v>52.75</c:v>
                </c:pt>
                <c:pt idx="7">
                  <c:v>51.6</c:v>
                </c:pt>
                <c:pt idx="8">
                  <c:v>52.214285714285715</c:v>
                </c:pt>
                <c:pt idx="9">
                  <c:v>52.4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AAF-4503-A18A-51770930472A}"/>
            </c:ext>
          </c:extLst>
        </c:ser>
        <c:ser>
          <c:idx val="9"/>
          <c:order val="10"/>
          <c:tx>
            <c:strRef>
              <c:f>TG!$L$2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TG!$L$3:$L$20</c:f>
              <c:numCache>
                <c:formatCode>0</c:formatCode>
                <c:ptCount val="18"/>
                <c:pt idx="0">
                  <c:v>51</c:v>
                </c:pt>
                <c:pt idx="1">
                  <c:v>51</c:v>
                </c:pt>
                <c:pt idx="2">
                  <c:v>51</c:v>
                </c:pt>
                <c:pt idx="3">
                  <c:v>51</c:v>
                </c:pt>
                <c:pt idx="4">
                  <c:v>51</c:v>
                </c:pt>
                <c:pt idx="5">
                  <c:v>51</c:v>
                </c:pt>
                <c:pt idx="6">
                  <c:v>51</c:v>
                </c:pt>
                <c:pt idx="7">
                  <c:v>51</c:v>
                </c:pt>
                <c:pt idx="8">
                  <c:v>51</c:v>
                </c:pt>
                <c:pt idx="9">
                  <c:v>51</c:v>
                </c:pt>
                <c:pt idx="10">
                  <c:v>51</c:v>
                </c:pt>
                <c:pt idx="11">
                  <c:v>51</c:v>
                </c:pt>
                <c:pt idx="12">
                  <c:v>51</c:v>
                </c:pt>
                <c:pt idx="13">
                  <c:v>51</c:v>
                </c:pt>
                <c:pt idx="14">
                  <c:v>51</c:v>
                </c:pt>
                <c:pt idx="15">
                  <c:v>51</c:v>
                </c:pt>
                <c:pt idx="16">
                  <c:v>51</c:v>
                </c:pt>
                <c:pt idx="17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AAF-4503-A18A-51770930472A}"/>
            </c:ext>
          </c:extLst>
        </c:ser>
        <c:ser>
          <c:idx val="10"/>
          <c:order val="11"/>
          <c:tx>
            <c:strRef>
              <c:f>TG!$M$2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TG!$M$3:$M$20</c:f>
              <c:numCache>
                <c:formatCode>0.0</c:formatCode>
                <c:ptCount val="18"/>
                <c:pt idx="0">
                  <c:v>50.75</c:v>
                </c:pt>
                <c:pt idx="1">
                  <c:v>51.512155693154455</c:v>
                </c:pt>
                <c:pt idx="2">
                  <c:v>51.393488095238091</c:v>
                </c:pt>
                <c:pt idx="3">
                  <c:v>51.263835236081739</c:v>
                </c:pt>
                <c:pt idx="4">
                  <c:v>51.291921052631587</c:v>
                </c:pt>
                <c:pt idx="5">
                  <c:v>51.110640330844674</c:v>
                </c:pt>
                <c:pt idx="6">
                  <c:v>51.11935217391305</c:v>
                </c:pt>
                <c:pt idx="7">
                  <c:v>51.164349293816592</c:v>
                </c:pt>
                <c:pt idx="8">
                  <c:v>51.231634443497057</c:v>
                </c:pt>
                <c:pt idx="9">
                  <c:v>51.287730693936261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AAF-4503-A18A-51770930472A}"/>
            </c:ext>
          </c:extLst>
        </c:ser>
        <c:ser>
          <c:idx val="11"/>
          <c:order val="12"/>
          <c:tx>
            <c:strRef>
              <c:f>TG!$N$2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TG!$N$3:$N$20</c:f>
              <c:numCache>
                <c:formatCode>0.0</c:formatCode>
                <c:ptCount val="18"/>
                <c:pt idx="0">
                  <c:v>2.5</c:v>
                </c:pt>
                <c:pt idx="1">
                  <c:v>3.4201764705882312</c:v>
                </c:pt>
                <c:pt idx="2">
                  <c:v>4.1199999999999974</c:v>
                </c:pt>
                <c:pt idx="3">
                  <c:v>3.0121818181818227</c:v>
                </c:pt>
                <c:pt idx="4">
                  <c:v>3.1500000000000057</c:v>
                </c:pt>
                <c:pt idx="5">
                  <c:v>2.9899999999999949</c:v>
                </c:pt>
                <c:pt idx="6">
                  <c:v>3.2000000000000028</c:v>
                </c:pt>
                <c:pt idx="7">
                  <c:v>3.0399999999999991</c:v>
                </c:pt>
                <c:pt idx="8">
                  <c:v>2.7192857142857179</c:v>
                </c:pt>
                <c:pt idx="9">
                  <c:v>2.7459999999999951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AAF-4503-A18A-51770930472A}"/>
            </c:ext>
          </c:extLst>
        </c:ser>
        <c:ser>
          <c:idx val="12"/>
          <c:order val="13"/>
          <c:tx>
            <c:strRef>
              <c:f>TG!$O$2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TG!$O$3:$O$20</c:f>
              <c:numCache>
                <c:formatCode>0</c:formatCode>
                <c:ptCount val="18"/>
                <c:pt idx="0">
                  <c:v>48</c:v>
                </c:pt>
                <c:pt idx="1">
                  <c:v>48</c:v>
                </c:pt>
                <c:pt idx="2">
                  <c:v>48</c:v>
                </c:pt>
                <c:pt idx="3">
                  <c:v>48</c:v>
                </c:pt>
                <c:pt idx="4">
                  <c:v>48</c:v>
                </c:pt>
                <c:pt idx="5">
                  <c:v>48</c:v>
                </c:pt>
                <c:pt idx="6">
                  <c:v>48</c:v>
                </c:pt>
                <c:pt idx="7">
                  <c:v>48</c:v>
                </c:pt>
                <c:pt idx="8">
                  <c:v>48</c:v>
                </c:pt>
                <c:pt idx="9">
                  <c:v>48</c:v>
                </c:pt>
                <c:pt idx="10">
                  <c:v>48</c:v>
                </c:pt>
                <c:pt idx="11">
                  <c:v>48</c:v>
                </c:pt>
                <c:pt idx="12">
                  <c:v>48</c:v>
                </c:pt>
                <c:pt idx="13">
                  <c:v>48</c:v>
                </c:pt>
                <c:pt idx="14">
                  <c:v>48</c:v>
                </c:pt>
                <c:pt idx="15">
                  <c:v>48</c:v>
                </c:pt>
                <c:pt idx="16">
                  <c:v>48</c:v>
                </c:pt>
                <c:pt idx="17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AAF-4503-A18A-51770930472A}"/>
            </c:ext>
          </c:extLst>
        </c:ser>
        <c:ser>
          <c:idx val="13"/>
          <c:order val="14"/>
          <c:tx>
            <c:strRef>
              <c:f>TG!$P$2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TG!$P$3:$P$20</c:f>
              <c:numCache>
                <c:formatCode>0</c:formatCode>
                <c:ptCount val="18"/>
                <c:pt idx="0">
                  <c:v>54</c:v>
                </c:pt>
                <c:pt idx="1">
                  <c:v>54</c:v>
                </c:pt>
                <c:pt idx="2">
                  <c:v>54</c:v>
                </c:pt>
                <c:pt idx="3">
                  <c:v>54</c:v>
                </c:pt>
                <c:pt idx="4">
                  <c:v>54</c:v>
                </c:pt>
                <c:pt idx="5">
                  <c:v>54</c:v>
                </c:pt>
                <c:pt idx="6">
                  <c:v>54</c:v>
                </c:pt>
                <c:pt idx="7">
                  <c:v>54</c:v>
                </c:pt>
                <c:pt idx="8">
                  <c:v>54</c:v>
                </c:pt>
                <c:pt idx="9">
                  <c:v>54</c:v>
                </c:pt>
                <c:pt idx="10">
                  <c:v>54</c:v>
                </c:pt>
                <c:pt idx="11">
                  <c:v>54</c:v>
                </c:pt>
                <c:pt idx="12">
                  <c:v>54</c:v>
                </c:pt>
                <c:pt idx="13">
                  <c:v>54</c:v>
                </c:pt>
                <c:pt idx="14">
                  <c:v>54</c:v>
                </c:pt>
                <c:pt idx="15">
                  <c:v>54</c:v>
                </c:pt>
                <c:pt idx="16">
                  <c:v>54</c:v>
                </c:pt>
                <c:pt idx="17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AAF-4503-A18A-517709304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893248"/>
        <c:axId val="207895168"/>
      </c:lineChart>
      <c:catAx>
        <c:axId val="207893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207895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7895168"/>
        <c:scaling>
          <c:orientation val="minMax"/>
          <c:max val="57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207893248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124406988254928"/>
          <c:y val="0.10965168165293319"/>
          <c:w val="0.15932655569952459"/>
          <c:h val="0.879329474577222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Meiryo UI" panose="020B0604030504040204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4824178349804"/>
          <c:y val="7.2366971885038336E-2"/>
          <c:w val="0.60941068578270596"/>
          <c:h val="0.78086655112651648"/>
        </c:manualLayout>
      </c:layout>
      <c:lineChart>
        <c:grouping val="standard"/>
        <c:varyColors val="0"/>
        <c:ser>
          <c:idx val="0"/>
          <c:order val="0"/>
          <c:tx>
            <c:strRef>
              <c:f>HDL!$B$2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HDL!$B$3:$B$20</c:f>
              <c:numCache>
                <c:formatCode>0.0</c:formatCode>
                <c:ptCount val="18"/>
                <c:pt idx="1">
                  <c:v>43.035000000000011</c:v>
                </c:pt>
                <c:pt idx="2">
                  <c:v>43.019999999999989</c:v>
                </c:pt>
                <c:pt idx="3">
                  <c:v>43.038095238095252</c:v>
                </c:pt>
                <c:pt idx="4">
                  <c:v>43.065000000000005</c:v>
                </c:pt>
                <c:pt idx="5">
                  <c:v>42.922727272727265</c:v>
                </c:pt>
                <c:pt idx="6">
                  <c:v>42.915000000000006</c:v>
                </c:pt>
                <c:pt idx="7">
                  <c:v>43.312499999999993</c:v>
                </c:pt>
                <c:pt idx="8">
                  <c:v>43.244999999999997</c:v>
                </c:pt>
                <c:pt idx="9">
                  <c:v>43.3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C2-4857-AF62-578C1962DBFF}"/>
            </c:ext>
          </c:extLst>
        </c:ser>
        <c:ser>
          <c:idx val="8"/>
          <c:order val="1"/>
          <c:tx>
            <c:strRef>
              <c:f>HDL!$E$2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</a:ln>
          </c:spPr>
          <c:marker>
            <c:symbol val="circle"/>
            <c:size val="7"/>
            <c:spPr>
              <a:solidFill>
                <a:srgbClr val="00FFFF"/>
              </a:solidFill>
              <a:ln w="12700">
                <a:solidFill>
                  <a:srgbClr val="00FFFF"/>
                </a:solidFill>
              </a:ln>
            </c:spPr>
          </c:marker>
          <c:val>
            <c:numRef>
              <c:f>HDL!$E$3:$E$20</c:f>
              <c:numCache>
                <c:formatCode>0.0</c:formatCode>
                <c:ptCount val="18"/>
                <c:pt idx="0">
                  <c:v>43.6</c:v>
                </c:pt>
                <c:pt idx="1">
                  <c:v>43.292000000000002</c:v>
                </c:pt>
                <c:pt idx="2">
                  <c:v>43.44</c:v>
                </c:pt>
                <c:pt idx="3">
                  <c:v>43.697000000000003</c:v>
                </c:pt>
                <c:pt idx="4">
                  <c:v>43.649000000000001</c:v>
                </c:pt>
                <c:pt idx="5">
                  <c:v>43.496000000000002</c:v>
                </c:pt>
                <c:pt idx="6">
                  <c:v>42.725000000000001</c:v>
                </c:pt>
                <c:pt idx="7">
                  <c:v>42.488</c:v>
                </c:pt>
                <c:pt idx="8">
                  <c:v>42.222999999999999</c:v>
                </c:pt>
                <c:pt idx="9">
                  <c:v>42.341000000000001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C2-4857-AF62-578C1962DBFF}"/>
            </c:ext>
          </c:extLst>
        </c:ser>
        <c:ser>
          <c:idx val="1"/>
          <c:order val="2"/>
          <c:tx>
            <c:strRef>
              <c:f>HDL!$D$2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val>
            <c:numRef>
              <c:f>HDL!$D$3:$D$20</c:f>
              <c:numCache>
                <c:formatCode>0.0</c:formatCode>
                <c:ptCount val="18"/>
                <c:pt idx="1">
                  <c:v>43.60588235294118</c:v>
                </c:pt>
                <c:pt idx="2">
                  <c:v>43.142105263157895</c:v>
                </c:pt>
                <c:pt idx="3">
                  <c:v>43.788235294117648</c:v>
                </c:pt>
                <c:pt idx="4">
                  <c:v>43.55</c:v>
                </c:pt>
                <c:pt idx="5">
                  <c:v>43.476190476190474</c:v>
                </c:pt>
                <c:pt idx="6">
                  <c:v>43.529411764705884</c:v>
                </c:pt>
                <c:pt idx="7">
                  <c:v>44.239999999999995</c:v>
                </c:pt>
                <c:pt idx="8">
                  <c:v>43.185714285714276</c:v>
                </c:pt>
                <c:pt idx="9">
                  <c:v>43.46875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C2-4857-AF62-578C1962DBFF}"/>
            </c:ext>
          </c:extLst>
        </c:ser>
        <c:ser>
          <c:idx val="2"/>
          <c:order val="3"/>
          <c:tx>
            <c:strRef>
              <c:f>HDL!$F$2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HDL!$F$3:$F$20</c:f>
              <c:numCache>
                <c:formatCode>0.0</c:formatCode>
                <c:ptCount val="18"/>
                <c:pt idx="1">
                  <c:v>42.388888888888886</c:v>
                </c:pt>
                <c:pt idx="2">
                  <c:v>42.9375</c:v>
                </c:pt>
                <c:pt idx="3">
                  <c:v>42.9</c:v>
                </c:pt>
                <c:pt idx="4">
                  <c:v>43</c:v>
                </c:pt>
                <c:pt idx="5">
                  <c:v>42.545454545454547</c:v>
                </c:pt>
                <c:pt idx="6">
                  <c:v>42.85</c:v>
                </c:pt>
                <c:pt idx="7">
                  <c:v>42.94736842105263</c:v>
                </c:pt>
                <c:pt idx="8">
                  <c:v>42.10526315789474</c:v>
                </c:pt>
                <c:pt idx="9">
                  <c:v>42.647058823529413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C2-4857-AF62-578C1962DBFF}"/>
            </c:ext>
          </c:extLst>
        </c:ser>
        <c:ser>
          <c:idx val="7"/>
          <c:order val="4"/>
          <c:tx>
            <c:strRef>
              <c:f>HDL!$I$2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CC"/>
              </a:solidFill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val>
            <c:numRef>
              <c:f>HDL!$I$3:$I$20</c:f>
              <c:numCache>
                <c:formatCode>0.0</c:formatCode>
                <c:ptCount val="18"/>
                <c:pt idx="1">
                  <c:v>43.81</c:v>
                </c:pt>
                <c:pt idx="2">
                  <c:v>43.21</c:v>
                </c:pt>
                <c:pt idx="3">
                  <c:v>43.31</c:v>
                </c:pt>
                <c:pt idx="4">
                  <c:v>43.02</c:v>
                </c:pt>
                <c:pt idx="5">
                  <c:v>42.61</c:v>
                </c:pt>
                <c:pt idx="6">
                  <c:v>42.78</c:v>
                </c:pt>
                <c:pt idx="7">
                  <c:v>42.64</c:v>
                </c:pt>
                <c:pt idx="8">
                  <c:v>42.96</c:v>
                </c:pt>
                <c:pt idx="9">
                  <c:v>43.11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3C2-4857-AF62-578C1962DBFF}"/>
            </c:ext>
          </c:extLst>
        </c:ser>
        <c:ser>
          <c:idx val="3"/>
          <c:order val="5"/>
          <c:tx>
            <c:strRef>
              <c:f>HDL!$L$2</c:f>
              <c:strCache>
                <c:ptCount val="1"/>
                <c:pt idx="0">
                  <c:v>ミナリスM認証値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HDL!$L$3:$L$20</c:f>
              <c:numCache>
                <c:formatCode>0</c:formatCode>
                <c:ptCount val="18"/>
                <c:pt idx="0">
                  <c:v>43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  <c:pt idx="5">
                  <c:v>43</c:v>
                </c:pt>
                <c:pt idx="6">
                  <c:v>43</c:v>
                </c:pt>
                <c:pt idx="7">
                  <c:v>43</c:v>
                </c:pt>
                <c:pt idx="8">
                  <c:v>43</c:v>
                </c:pt>
                <c:pt idx="9">
                  <c:v>43</c:v>
                </c:pt>
                <c:pt idx="10">
                  <c:v>43</c:v>
                </c:pt>
                <c:pt idx="11">
                  <c:v>43</c:v>
                </c:pt>
                <c:pt idx="12">
                  <c:v>43</c:v>
                </c:pt>
                <c:pt idx="13">
                  <c:v>43</c:v>
                </c:pt>
                <c:pt idx="14">
                  <c:v>43</c:v>
                </c:pt>
                <c:pt idx="15">
                  <c:v>43</c:v>
                </c:pt>
                <c:pt idx="16">
                  <c:v>43</c:v>
                </c:pt>
                <c:pt idx="17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3C2-4857-AF62-578C1962DBFF}"/>
            </c:ext>
          </c:extLst>
        </c:ser>
        <c:ser>
          <c:idx val="4"/>
          <c:order val="6"/>
          <c:tx>
            <c:strRef>
              <c:f>HDL!$M$2</c:f>
              <c:strCache>
                <c:ptCount val="1"/>
                <c:pt idx="0">
                  <c:v>ミナリスM平均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HDL!$M$3:$M$20</c:f>
              <c:numCache>
                <c:formatCode>0.0</c:formatCode>
                <c:ptCount val="18"/>
                <c:pt idx="0">
                  <c:v>43.6</c:v>
                </c:pt>
                <c:pt idx="1">
                  <c:v>43.226354248366015</c:v>
                </c:pt>
                <c:pt idx="2">
                  <c:v>43.149921052631576</c:v>
                </c:pt>
                <c:pt idx="3">
                  <c:v>43.346666106442584</c:v>
                </c:pt>
                <c:pt idx="4">
                  <c:v>43.256800000000005</c:v>
                </c:pt>
                <c:pt idx="5">
                  <c:v>43.010074458874463</c:v>
                </c:pt>
                <c:pt idx="6">
                  <c:v>42.959882352941179</c:v>
                </c:pt>
                <c:pt idx="7">
                  <c:v>43.125573684210522</c:v>
                </c:pt>
                <c:pt idx="8">
                  <c:v>42.743795488721801</c:v>
                </c:pt>
                <c:pt idx="9">
                  <c:v>42.973361764705885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3C2-4857-AF62-578C1962DBFF}"/>
            </c:ext>
          </c:extLst>
        </c:ser>
        <c:ser>
          <c:idx val="5"/>
          <c:order val="7"/>
          <c:tx>
            <c:strRef>
              <c:f>HDL!$R$2</c:f>
              <c:strCache>
                <c:ptCount val="1"/>
                <c:pt idx="0">
                  <c:v>ミナリスM下限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HDL!$R$3:$R$20</c:f>
              <c:numCache>
                <c:formatCode>General</c:formatCode>
                <c:ptCount val="18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3C2-4857-AF62-578C1962DBFF}"/>
            </c:ext>
          </c:extLst>
        </c:ser>
        <c:ser>
          <c:idx val="6"/>
          <c:order val="8"/>
          <c:tx>
            <c:strRef>
              <c:f>HDL!$S$2</c:f>
              <c:strCache>
                <c:ptCount val="1"/>
                <c:pt idx="0">
                  <c:v>ミナリスM上限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HDL!$S$3:$S$20</c:f>
              <c:numCache>
                <c:formatCode>General</c:formatCode>
                <c:ptCount val="18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  <c:pt idx="5">
                  <c:v>46</c:v>
                </c:pt>
                <c:pt idx="6">
                  <c:v>46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0">
                  <c:v>46</c:v>
                </c:pt>
                <c:pt idx="11">
                  <c:v>46</c:v>
                </c:pt>
                <c:pt idx="12">
                  <c:v>46</c:v>
                </c:pt>
                <c:pt idx="13">
                  <c:v>46</c:v>
                </c:pt>
                <c:pt idx="14">
                  <c:v>46</c:v>
                </c:pt>
                <c:pt idx="15">
                  <c:v>46</c:v>
                </c:pt>
                <c:pt idx="16">
                  <c:v>46</c:v>
                </c:pt>
                <c:pt idx="17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3C2-4857-AF62-578C1962D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26880"/>
        <c:axId val="208441344"/>
      </c:lineChart>
      <c:catAx>
        <c:axId val="208426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208441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8441344"/>
        <c:scaling>
          <c:orientation val="minMax"/>
          <c:max val="49"/>
          <c:min val="3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208426880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139894011473672"/>
          <c:y val="0.18518598022225474"/>
          <c:w val="0.25127825021067951"/>
          <c:h val="0.658615516063520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57150</xdr:rowOff>
    </xdr:from>
    <xdr:to>
      <xdr:col>15</xdr:col>
      <xdr:colOff>119063</xdr:colOff>
      <xdr:row>39</xdr:row>
      <xdr:rowOff>130968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16310</xdr:rowOff>
    </xdr:from>
    <xdr:to>
      <xdr:col>15</xdr:col>
      <xdr:colOff>142875</xdr:colOff>
      <xdr:row>39</xdr:row>
      <xdr:rowOff>99653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0.8745</cdr:x>
      <cdr:y>0.01073</cdr:y>
    </cdr:from>
    <cdr:to>
      <cdr:x>0.92984</cdr:x>
      <cdr:y>0.13485</cdr:y>
    </cdr:to>
    <cdr:sp macro="" textlink="">
      <cdr:nvSpPr>
        <cdr:cNvPr id="5529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81873" y="34869"/>
          <a:ext cx="498790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GLU</a:t>
          </a:r>
        </a:p>
      </cdr:txBody>
    </cdr:sp>
  </cdr:relSizeAnchor>
  <cdr:relSizeAnchor xmlns:cdr="http://schemas.openxmlformats.org/drawingml/2006/chartDrawing">
    <cdr:from>
      <cdr:x>0</cdr:x>
      <cdr:y>0.14147</cdr:y>
    </cdr:from>
    <cdr:to>
      <cdr:x>0.09079</cdr:x>
      <cdr:y>0.20207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59839"/>
          <a:ext cx="818293" cy="19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20</xdr:row>
      <xdr:rowOff>76200</xdr:rowOff>
    </xdr:from>
    <xdr:to>
      <xdr:col>15</xdr:col>
      <xdr:colOff>180975</xdr:colOff>
      <xdr:row>40</xdr:row>
      <xdr:rowOff>11906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0.87325</cdr:x>
      <cdr:y>0.01085</cdr:y>
    </cdr:from>
    <cdr:to>
      <cdr:x>0.94728</cdr:x>
      <cdr:y>0.12814</cdr:y>
    </cdr:to>
    <cdr:sp macro="" textlink="">
      <cdr:nvSpPr>
        <cdr:cNvPr id="13004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3979" y="31582"/>
          <a:ext cx="665825" cy="3413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TCH</a:t>
          </a:r>
        </a:p>
      </cdr:txBody>
    </cdr:sp>
  </cdr:relSizeAnchor>
  <cdr:relSizeAnchor xmlns:cdr="http://schemas.openxmlformats.org/drawingml/2006/chartDrawing">
    <cdr:from>
      <cdr:x>0.00382</cdr:x>
      <cdr:y>0.12486</cdr:y>
    </cdr:from>
    <cdr:to>
      <cdr:x>0.09339</cdr:x>
      <cdr:y>0.21173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79" y="390384"/>
          <a:ext cx="805591" cy="2716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(mg/dl)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</xdr:colOff>
      <xdr:row>20</xdr:row>
      <xdr:rowOff>116680</xdr:rowOff>
    </xdr:from>
    <xdr:to>
      <xdr:col>16</xdr:col>
      <xdr:colOff>0</xdr:colOff>
      <xdr:row>39</xdr:row>
      <xdr:rowOff>142874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0.87458</cdr:x>
      <cdr:y>0.00858</cdr:y>
    </cdr:from>
    <cdr:to>
      <cdr:x>0.94861</cdr:x>
      <cdr:y>0.12587</cdr:y>
    </cdr:to>
    <cdr:sp macro="" textlink="">
      <cdr:nvSpPr>
        <cdr:cNvPr id="13004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63865" y="27388"/>
          <a:ext cx="665648" cy="3745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TG</a:t>
          </a:r>
        </a:p>
      </cdr:txBody>
    </cdr:sp>
  </cdr:relSizeAnchor>
  <cdr:relSizeAnchor xmlns:cdr="http://schemas.openxmlformats.org/drawingml/2006/chartDrawing">
    <cdr:from>
      <cdr:x>0.00647</cdr:x>
      <cdr:y>0.1439</cdr:y>
    </cdr:from>
    <cdr:to>
      <cdr:x>0.09604</cdr:x>
      <cdr:y>0.2042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03444"/>
          <a:ext cx="659532" cy="1722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</xdr:colOff>
      <xdr:row>20</xdr:row>
      <xdr:rowOff>46711</xdr:rowOff>
    </xdr:from>
    <xdr:to>
      <xdr:col>9</xdr:col>
      <xdr:colOff>76199</xdr:colOff>
      <xdr:row>39</xdr:row>
      <xdr:rowOff>96717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66675</xdr:colOff>
      <xdr:row>20</xdr:row>
      <xdr:rowOff>47625</xdr:rowOff>
    </xdr:from>
    <xdr:to>
      <xdr:col>18</xdr:col>
      <xdr:colOff>142875</xdr:colOff>
      <xdr:row>39</xdr:row>
      <xdr:rowOff>76200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0.80704</cdr:x>
      <cdr:y>0.00919</cdr:y>
    </cdr:from>
    <cdr:to>
      <cdr:x>0.92964</cdr:x>
      <cdr:y>0.19514</cdr:y>
    </cdr:to>
    <cdr:sp macro="" textlink="">
      <cdr:nvSpPr>
        <cdr:cNvPr id="31745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1492" y="30396"/>
          <a:ext cx="606384" cy="615040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HDL</a:t>
          </a:r>
          <a:endParaRPr lang="en-US" altLang="ja-JP" sz="140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ミナリス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M</a:t>
          </a:r>
          <a:endParaRPr lang="ja-JP" altLang="en-US" sz="120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</cdr:txBody>
    </cdr:sp>
  </cdr:relSizeAnchor>
  <cdr:relSizeAnchor xmlns:cdr="http://schemas.openxmlformats.org/drawingml/2006/chartDrawing">
    <cdr:from>
      <cdr:x>0.00857</cdr:x>
      <cdr:y>0.11715</cdr:y>
    </cdr:from>
    <cdr:to>
      <cdr:x>0.10755</cdr:x>
      <cdr:y>0.18015</cdr:y>
    </cdr:to>
    <cdr:sp macro="" textlink="">
      <cdr:nvSpPr>
        <cdr:cNvPr id="130457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474" y="365839"/>
          <a:ext cx="534521" cy="195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mg/dl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0.83318</cdr:x>
      <cdr:y>3.12321E-7</cdr:y>
    </cdr:from>
    <cdr:to>
      <cdr:x>0.9441</cdr:x>
      <cdr:y>0.19051</cdr:y>
    </cdr:to>
    <cdr:sp macro="" textlink="">
      <cdr:nvSpPr>
        <cdr:cNvPr id="3276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07639" y="1"/>
          <a:ext cx="573467" cy="60999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60000"/>
            <a:lumOff val="40000"/>
          </a:schemeClr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27432" tIns="32004" rIns="27432" bIns="32004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HDL</a:t>
          </a:r>
          <a:endParaRPr lang="en-US" altLang="ja-JP" sz="140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積水</a:t>
          </a:r>
        </a:p>
      </cdr:txBody>
    </cdr:sp>
  </cdr:relSizeAnchor>
  <cdr:relSizeAnchor xmlns:cdr="http://schemas.openxmlformats.org/drawingml/2006/chartDrawing">
    <cdr:from>
      <cdr:x>0.0087</cdr:x>
      <cdr:y>0.11015</cdr:y>
    </cdr:from>
    <cdr:to>
      <cdr:x>0.11547</cdr:x>
      <cdr:y>0.18256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45" y="352000"/>
          <a:ext cx="583486" cy="2314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20</xdr:row>
      <xdr:rowOff>19050</xdr:rowOff>
    </xdr:from>
    <xdr:to>
      <xdr:col>15</xdr:col>
      <xdr:colOff>166689</xdr:colOff>
      <xdr:row>40</xdr:row>
      <xdr:rowOff>23813</xdr:rowOff>
    </xdr:to>
    <xdr:graphicFrame macro="">
      <xdr:nvGraphicFramePr>
        <xdr:cNvPr id="2" name="Chart 1027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0.8872</cdr:x>
      <cdr:y>0.00967</cdr:y>
    </cdr:from>
    <cdr:to>
      <cdr:x>0.92601</cdr:x>
      <cdr:y>0.13415</cdr:y>
    </cdr:to>
    <cdr:sp macro="" textlink="">
      <cdr:nvSpPr>
        <cdr:cNvPr id="5939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17447" y="31326"/>
          <a:ext cx="35080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</a:t>
          </a:r>
        </a:p>
      </cdr:txBody>
    </cdr:sp>
  </cdr:relSizeAnchor>
  <cdr:relSizeAnchor xmlns:cdr="http://schemas.openxmlformats.org/drawingml/2006/chartDrawing">
    <cdr:from>
      <cdr:x>0</cdr:x>
      <cdr:y>0.14926</cdr:y>
    </cdr:from>
    <cdr:to>
      <cdr:x>0.08632</cdr:x>
      <cdr:y>0.2094</cdr:y>
    </cdr:to>
    <cdr:sp macro="" textlink="">
      <cdr:nvSpPr>
        <cdr:cNvPr id="5939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27219"/>
          <a:ext cx="782116" cy="172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0.87308</cdr:x>
      <cdr:y>0.02838</cdr:y>
    </cdr:from>
    <cdr:to>
      <cdr:x>0.93679</cdr:x>
      <cdr:y>0.13122</cdr:y>
    </cdr:to>
    <cdr:sp macro="" textlink="">
      <cdr:nvSpPr>
        <cdr:cNvPr id="130969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80518" y="79060"/>
          <a:ext cx="465576" cy="2852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TP</a:t>
          </a:r>
        </a:p>
      </cdr:txBody>
    </cdr:sp>
  </cdr:relSizeAnchor>
  <cdr:relSizeAnchor xmlns:cdr="http://schemas.openxmlformats.org/drawingml/2006/chartDrawing">
    <cdr:from>
      <cdr:x>0.0065</cdr:x>
      <cdr:y>0.13415</cdr:y>
    </cdr:from>
    <cdr:to>
      <cdr:x>0.06054</cdr:x>
      <cdr:y>0.19384</cdr:y>
    </cdr:to>
    <cdr:sp macro="" textlink="">
      <cdr:nvSpPr>
        <cdr:cNvPr id="39938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77686"/>
          <a:ext cx="395814" cy="169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(g/dl)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20</xdr:row>
      <xdr:rowOff>19050</xdr:rowOff>
    </xdr:from>
    <xdr:to>
      <xdr:col>15</xdr:col>
      <xdr:colOff>166689</xdr:colOff>
      <xdr:row>40</xdr:row>
      <xdr:rowOff>23813</xdr:rowOff>
    </xdr:to>
    <xdr:graphicFrame macro="">
      <xdr:nvGraphicFramePr>
        <xdr:cNvPr id="2" name="Chart 1027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0.87308</cdr:x>
      <cdr:y>0.02838</cdr:y>
    </cdr:from>
    <cdr:to>
      <cdr:x>0.93679</cdr:x>
      <cdr:y>0.13122</cdr:y>
    </cdr:to>
    <cdr:sp macro="" textlink="">
      <cdr:nvSpPr>
        <cdr:cNvPr id="130969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80518" y="79060"/>
          <a:ext cx="465576" cy="2852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ALB</a:t>
          </a:r>
        </a:p>
      </cdr:txBody>
    </cdr:sp>
  </cdr:relSizeAnchor>
  <cdr:relSizeAnchor xmlns:cdr="http://schemas.openxmlformats.org/drawingml/2006/chartDrawing">
    <cdr:from>
      <cdr:x>0.0065</cdr:x>
      <cdr:y>0.13415</cdr:y>
    </cdr:from>
    <cdr:to>
      <cdr:x>0.06054</cdr:x>
      <cdr:y>0.19384</cdr:y>
    </cdr:to>
    <cdr:sp macro="" textlink="">
      <cdr:nvSpPr>
        <cdr:cNvPr id="39938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77686"/>
          <a:ext cx="395814" cy="169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(g/dl)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20</xdr:row>
      <xdr:rowOff>85725</xdr:rowOff>
    </xdr:from>
    <xdr:to>
      <xdr:col>16</xdr:col>
      <xdr:colOff>0</xdr:colOff>
      <xdr:row>39</xdr:row>
      <xdr:rowOff>130968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0.85073</cdr:x>
      <cdr:y>0.00498</cdr:y>
    </cdr:from>
    <cdr:to>
      <cdr:x>0.94586</cdr:x>
      <cdr:y>0.12227</cdr:y>
    </cdr:to>
    <cdr:sp macro="" textlink="">
      <cdr:nvSpPr>
        <cdr:cNvPr id="13004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0345" y="16002"/>
          <a:ext cx="863299" cy="376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TBIL</a:t>
          </a:r>
        </a:p>
      </cdr:txBody>
    </cdr:sp>
  </cdr:relSizeAnchor>
  <cdr:relSizeAnchor xmlns:cdr="http://schemas.openxmlformats.org/drawingml/2006/chartDrawing">
    <cdr:from>
      <cdr:x>0</cdr:x>
      <cdr:y>0.14019</cdr:y>
    </cdr:from>
    <cdr:to>
      <cdr:x>0.08957</cdr:x>
      <cdr:y>0.20049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50344"/>
          <a:ext cx="812843" cy="1937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7144</xdr:colOff>
      <xdr:row>20</xdr:row>
      <xdr:rowOff>11906</xdr:rowOff>
    </xdr:from>
    <xdr:to>
      <xdr:col>15</xdr:col>
      <xdr:colOff>107157</xdr:colOff>
      <xdr:row>40</xdr:row>
      <xdr:rowOff>11907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0.87238</cdr:x>
      <cdr:y>0.02085</cdr:y>
    </cdr:from>
    <cdr:to>
      <cdr:x>0.926</cdr:x>
      <cdr:y>0.14187</cdr:y>
    </cdr:to>
    <cdr:sp macro="" textlink="">
      <cdr:nvSpPr>
        <cdr:cNvPr id="7680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91570" y="69512"/>
          <a:ext cx="491225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CRP</a:t>
          </a:r>
        </a:p>
      </cdr:txBody>
    </cdr:sp>
  </cdr:relSizeAnchor>
  <cdr:relSizeAnchor xmlns:cdr="http://schemas.openxmlformats.org/drawingml/2006/chartDrawing">
    <cdr:from>
      <cdr:x>0.00641</cdr:x>
      <cdr:y>0.13414</cdr:y>
    </cdr:from>
    <cdr:to>
      <cdr:x>0.09254</cdr:x>
      <cdr:y>0.19475</cdr:y>
    </cdr:to>
    <cdr:sp macro="" textlink="">
      <cdr:nvSpPr>
        <cdr:cNvPr id="768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0146"/>
          <a:ext cx="621578" cy="1697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</xdr:colOff>
      <xdr:row>20</xdr:row>
      <xdr:rowOff>71438</xdr:rowOff>
    </xdr:from>
    <xdr:to>
      <xdr:col>15</xdr:col>
      <xdr:colOff>190500</xdr:colOff>
      <xdr:row>39</xdr:row>
      <xdr:rowOff>130969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0.87739</cdr:x>
      <cdr:y>0.02029</cdr:y>
    </cdr:from>
    <cdr:to>
      <cdr:x>0.91808</cdr:x>
      <cdr:y>0.14533</cdr:y>
    </cdr:to>
    <cdr:sp macro="" textlink="">
      <cdr:nvSpPr>
        <cdr:cNvPr id="53249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35144" y="65472"/>
          <a:ext cx="36792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UA</a:t>
          </a:r>
        </a:p>
      </cdr:txBody>
    </cdr:sp>
  </cdr:relSizeAnchor>
  <cdr:relSizeAnchor xmlns:cdr="http://schemas.openxmlformats.org/drawingml/2006/chartDrawing">
    <cdr:from>
      <cdr:x>0.00121</cdr:x>
      <cdr:y>0.14746</cdr:y>
    </cdr:from>
    <cdr:to>
      <cdr:x>0.06806</cdr:x>
      <cdr:y>0.20808</cdr:y>
    </cdr:to>
    <cdr:sp macro="" textlink="">
      <cdr:nvSpPr>
        <cdr:cNvPr id="5325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0" y="475794"/>
          <a:ext cx="604591" cy="195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20</xdr:row>
      <xdr:rowOff>66674</xdr:rowOff>
    </xdr:from>
    <xdr:to>
      <xdr:col>15</xdr:col>
      <xdr:colOff>161925</xdr:colOff>
      <xdr:row>40</xdr:row>
      <xdr:rowOff>11905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20</xdr:row>
      <xdr:rowOff>38100</xdr:rowOff>
    </xdr:from>
    <xdr:to>
      <xdr:col>15</xdr:col>
      <xdr:colOff>154781</xdr:colOff>
      <xdr:row>39</xdr:row>
      <xdr:rowOff>107156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0.86348</cdr:x>
      <cdr:y>0.02142</cdr:y>
    </cdr:from>
    <cdr:to>
      <cdr:x>0.92295</cdr:x>
      <cdr:y>0.14445</cdr:y>
    </cdr:to>
    <cdr:sp macro="" textlink="">
      <cdr:nvSpPr>
        <cdr:cNvPr id="47105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016" y="70221"/>
          <a:ext cx="53226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BUN</a:t>
          </a:r>
        </a:p>
      </cdr:txBody>
    </cdr:sp>
  </cdr:relSizeAnchor>
  <cdr:relSizeAnchor xmlns:cdr="http://schemas.openxmlformats.org/drawingml/2006/chartDrawing">
    <cdr:from>
      <cdr:x>0</cdr:x>
      <cdr:y>0.12952</cdr:y>
    </cdr:from>
    <cdr:to>
      <cdr:x>0.08116</cdr:x>
      <cdr:y>0.21932</cdr:y>
    </cdr:to>
    <cdr:sp macro="" textlink="">
      <cdr:nvSpPr>
        <cdr:cNvPr id="4710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24694"/>
          <a:ext cx="726281" cy="2944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(mg/dl)</a:t>
          </a: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20</xdr:row>
      <xdr:rowOff>35718</xdr:rowOff>
    </xdr:from>
    <xdr:to>
      <xdr:col>15</xdr:col>
      <xdr:colOff>154783</xdr:colOff>
      <xdr:row>39</xdr:row>
      <xdr:rowOff>142875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0.87262</cdr:x>
      <cdr:y>0.01874</cdr:y>
    </cdr:from>
    <cdr:to>
      <cdr:x>0.92552</cdr:x>
      <cdr:y>0.14063</cdr:y>
    </cdr:to>
    <cdr:sp macro="" textlink="">
      <cdr:nvSpPr>
        <cdr:cNvPr id="5017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91728" y="62031"/>
          <a:ext cx="484428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CRE</a:t>
          </a:r>
        </a:p>
      </cdr:txBody>
    </cdr:sp>
  </cdr:relSizeAnchor>
  <cdr:relSizeAnchor xmlns:cdr="http://schemas.openxmlformats.org/drawingml/2006/chartDrawing">
    <cdr:from>
      <cdr:x>0.00641</cdr:x>
      <cdr:y>0.13246</cdr:y>
    </cdr:from>
    <cdr:to>
      <cdr:x>0.0874</cdr:x>
      <cdr:y>0.19295</cdr:y>
    </cdr:to>
    <cdr:sp macro="" textlink="">
      <cdr:nvSpPr>
        <cdr:cNvPr id="5017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01" y="387421"/>
          <a:ext cx="600199" cy="172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20</xdr:row>
      <xdr:rowOff>19050</xdr:rowOff>
    </xdr:from>
    <xdr:to>
      <xdr:col>14</xdr:col>
      <xdr:colOff>172720</xdr:colOff>
      <xdr:row>39</xdr:row>
      <xdr:rowOff>101600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0.87344</cdr:x>
      <cdr:y>0.01088</cdr:y>
    </cdr:from>
    <cdr:to>
      <cdr:x>0.92722</cdr:x>
      <cdr:y>0.1319</cdr:y>
    </cdr:to>
    <cdr:sp macro="" textlink="">
      <cdr:nvSpPr>
        <cdr:cNvPr id="133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18286" y="36275"/>
          <a:ext cx="481350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AST</a:t>
          </a:r>
        </a:p>
      </cdr:txBody>
    </cdr:sp>
  </cdr:relSizeAnchor>
  <cdr:relSizeAnchor xmlns:cdr="http://schemas.openxmlformats.org/drawingml/2006/chartDrawing">
    <cdr:from>
      <cdr:x>0.00656</cdr:x>
      <cdr:y>0.11461</cdr:y>
    </cdr:from>
    <cdr:to>
      <cdr:x>0.09359</cdr:x>
      <cdr:y>0.21096</cdr:y>
    </cdr:to>
    <cdr:sp macro="" textlink="">
      <cdr:nvSpPr>
        <cdr:cNvPr id="133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4966"/>
          <a:ext cx="632117" cy="270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(U/l)</a:t>
          </a: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20</xdr:row>
      <xdr:rowOff>85725</xdr:rowOff>
    </xdr:from>
    <xdr:to>
      <xdr:col>15</xdr:col>
      <xdr:colOff>161925</xdr:colOff>
      <xdr:row>39</xdr:row>
      <xdr:rowOff>114300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0.87429</cdr:x>
      <cdr:y>0.00827</cdr:y>
    </cdr:from>
    <cdr:to>
      <cdr:x>0.92637</cdr:x>
      <cdr:y>0.13451</cdr:y>
    </cdr:to>
    <cdr:sp macro="" textlink="">
      <cdr:nvSpPr>
        <cdr:cNvPr id="133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34171" y="26415"/>
          <a:ext cx="46673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ALT</a:t>
          </a:r>
        </a:p>
      </cdr:txBody>
    </cdr:sp>
  </cdr:relSizeAnchor>
  <cdr:relSizeAnchor xmlns:cdr="http://schemas.openxmlformats.org/drawingml/2006/chartDrawing">
    <cdr:from>
      <cdr:x>0.00656</cdr:x>
      <cdr:y>0.11461</cdr:y>
    </cdr:from>
    <cdr:to>
      <cdr:x>0.09359</cdr:x>
      <cdr:y>0.21096</cdr:y>
    </cdr:to>
    <cdr:sp macro="" textlink="">
      <cdr:nvSpPr>
        <cdr:cNvPr id="133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4966"/>
          <a:ext cx="632117" cy="270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(U/l)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20</xdr:row>
      <xdr:rowOff>47625</xdr:rowOff>
    </xdr:from>
    <xdr:to>
      <xdr:col>16</xdr:col>
      <xdr:colOff>19050</xdr:colOff>
      <xdr:row>40</xdr:row>
      <xdr:rowOff>9525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0.87808</cdr:x>
      <cdr:y>0.02023</cdr:y>
    </cdr:from>
    <cdr:to>
      <cdr:x>0.93894</cdr:x>
      <cdr:y>0.14264</cdr:y>
    </cdr:to>
    <cdr:sp macro="" textlink="">
      <cdr:nvSpPr>
        <cdr:cNvPr id="1740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26339" y="66659"/>
          <a:ext cx="54245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r-GT</a:t>
          </a:r>
        </a:p>
      </cdr:txBody>
    </cdr:sp>
  </cdr:relSizeAnchor>
  <cdr:relSizeAnchor xmlns:cdr="http://schemas.openxmlformats.org/drawingml/2006/chartDrawing">
    <cdr:from>
      <cdr:x>0.00657</cdr:x>
      <cdr:y>0.11003</cdr:y>
    </cdr:from>
    <cdr:to>
      <cdr:x>0.08598</cdr:x>
      <cdr:y>0.20537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05508"/>
          <a:ext cx="575839" cy="271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(U/l)</a:t>
          </a: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20</xdr:row>
      <xdr:rowOff>38100</xdr:rowOff>
    </xdr:from>
    <xdr:to>
      <xdr:col>16</xdr:col>
      <xdr:colOff>9525</xdr:colOff>
      <xdr:row>39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0.88837</cdr:x>
      <cdr:y>0.01293</cdr:y>
    </cdr:from>
    <cdr:to>
      <cdr:x>0.92047</cdr:x>
      <cdr:y>0.1392</cdr:y>
    </cdr:to>
    <cdr:sp macro="" textlink="">
      <cdr:nvSpPr>
        <cdr:cNvPr id="6144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79415" y="41828"/>
          <a:ext cx="288284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</a:t>
          </a:r>
        </a:p>
      </cdr:txBody>
    </cdr:sp>
  </cdr:relSizeAnchor>
  <cdr:relSizeAnchor xmlns:cdr="http://schemas.openxmlformats.org/drawingml/2006/chartDrawing">
    <cdr:from>
      <cdr:x>0.00654</cdr:x>
      <cdr:y>0.14012</cdr:y>
    </cdr:from>
    <cdr:to>
      <cdr:x>0.08475</cdr:x>
      <cdr:y>0.19664</cdr:y>
    </cdr:to>
    <cdr:sp macro="" textlink="">
      <cdr:nvSpPr>
        <cdr:cNvPr id="61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771"/>
          <a:ext cx="560184" cy="160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0.88197</cdr:x>
      <cdr:y>0.00818</cdr:y>
    </cdr:from>
    <cdr:to>
      <cdr:x>0.93446</cdr:x>
      <cdr:y>0.13518</cdr:y>
    </cdr:to>
    <cdr:sp macro="" textlink="">
      <cdr:nvSpPr>
        <cdr:cNvPr id="64307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28181" y="25976"/>
          <a:ext cx="471925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ALP</a:t>
          </a:r>
        </a:p>
      </cdr:txBody>
    </cdr:sp>
  </cdr:relSizeAnchor>
  <cdr:relSizeAnchor xmlns:cdr="http://schemas.openxmlformats.org/drawingml/2006/chartDrawing">
    <cdr:from>
      <cdr:x>0.00654</cdr:x>
      <cdr:y>0.11557</cdr:y>
    </cdr:from>
    <cdr:to>
      <cdr:x>0.09314</cdr:x>
      <cdr:y>0.21278</cdr:y>
    </cdr:to>
    <cdr:sp macro="" textlink="">
      <cdr:nvSpPr>
        <cdr:cNvPr id="64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6445"/>
          <a:ext cx="632003" cy="2703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(U/l)</a:t>
          </a: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20</xdr:row>
      <xdr:rowOff>38100</xdr:rowOff>
    </xdr:from>
    <xdr:to>
      <xdr:col>15</xdr:col>
      <xdr:colOff>152400</xdr:colOff>
      <xdr:row>39</xdr:row>
      <xdr:rowOff>9525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0.88129</cdr:x>
      <cdr:y>0.00712</cdr:y>
    </cdr:from>
    <cdr:to>
      <cdr:x>0.91937</cdr:x>
      <cdr:y>0.13566</cdr:y>
    </cdr:to>
    <cdr:sp macro="" textlink="">
      <cdr:nvSpPr>
        <cdr:cNvPr id="133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6913" y="22335"/>
          <a:ext cx="34124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LD</a:t>
          </a:r>
        </a:p>
      </cdr:txBody>
    </cdr:sp>
  </cdr:relSizeAnchor>
  <cdr:relSizeAnchor xmlns:cdr="http://schemas.openxmlformats.org/drawingml/2006/chartDrawing">
    <cdr:from>
      <cdr:x>0.00656</cdr:x>
      <cdr:y>0.11461</cdr:y>
    </cdr:from>
    <cdr:to>
      <cdr:x>0.09359</cdr:x>
      <cdr:y>0.21096</cdr:y>
    </cdr:to>
    <cdr:sp macro="" textlink="">
      <cdr:nvSpPr>
        <cdr:cNvPr id="133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4966"/>
          <a:ext cx="632117" cy="270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(U/l)</a:t>
          </a: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20</xdr:row>
      <xdr:rowOff>76200</xdr:rowOff>
    </xdr:from>
    <xdr:to>
      <xdr:col>16</xdr:col>
      <xdr:colOff>0</xdr:colOff>
      <xdr:row>40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0.86598</cdr:x>
      <cdr:y>0.02506</cdr:y>
    </cdr:from>
    <cdr:to>
      <cdr:x>0.9203</cdr:x>
      <cdr:y>0.14891</cdr:y>
    </cdr:to>
    <cdr:sp macro="" textlink="">
      <cdr:nvSpPr>
        <cdr:cNvPr id="153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11308" y="81636"/>
          <a:ext cx="48994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CPK</a:t>
          </a:r>
        </a:p>
      </cdr:txBody>
    </cdr:sp>
  </cdr:relSizeAnchor>
  <cdr:relSizeAnchor xmlns:cdr="http://schemas.openxmlformats.org/drawingml/2006/chartDrawing">
    <cdr:from>
      <cdr:x>0.00653</cdr:x>
      <cdr:y>0.10966</cdr:y>
    </cdr:from>
    <cdr:to>
      <cdr:x>0.08472</cdr:x>
      <cdr:y>0.20492</cdr:y>
    </cdr:to>
    <cdr:sp macro="" textlink="">
      <cdr:nvSpPr>
        <cdr:cNvPr id="15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05715"/>
          <a:ext cx="570671" cy="272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(U/l)</a:t>
          </a: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20</xdr:row>
      <xdr:rowOff>57150</xdr:rowOff>
    </xdr:from>
    <xdr:to>
      <xdr:col>15</xdr:col>
      <xdr:colOff>161925</xdr:colOff>
      <xdr:row>40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0.87813</cdr:x>
      <cdr:y>0.01987</cdr:y>
    </cdr:from>
    <cdr:to>
      <cdr:x>0.93889</cdr:x>
      <cdr:y>0.143</cdr:y>
    </cdr:to>
    <cdr:sp macro="" textlink="">
      <cdr:nvSpPr>
        <cdr:cNvPr id="1740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70331" y="65108"/>
          <a:ext cx="537648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AMY</a:t>
          </a:r>
        </a:p>
      </cdr:txBody>
    </cdr:sp>
  </cdr:relSizeAnchor>
  <cdr:relSizeAnchor xmlns:cdr="http://schemas.openxmlformats.org/drawingml/2006/chartDrawing">
    <cdr:from>
      <cdr:x>0.00657</cdr:x>
      <cdr:y>0.11003</cdr:y>
    </cdr:from>
    <cdr:to>
      <cdr:x>0.08598</cdr:x>
      <cdr:y>0.20537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05508"/>
          <a:ext cx="575839" cy="271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(U/l)</a:t>
          </a: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35719</xdr:rowOff>
    </xdr:from>
    <xdr:to>
      <xdr:col>16</xdr:col>
      <xdr:colOff>0</xdr:colOff>
      <xdr:row>40</xdr:row>
      <xdr:rowOff>35719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0.88088</cdr:x>
      <cdr:y>0.02093</cdr:y>
    </cdr:from>
    <cdr:to>
      <cdr:x>0.93614</cdr:x>
      <cdr:y>0.14194</cdr:y>
    </cdr:to>
    <cdr:sp macro="" textlink="">
      <cdr:nvSpPr>
        <cdr:cNvPr id="1740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07930" y="69762"/>
          <a:ext cx="49609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CHE</a:t>
          </a:r>
        </a:p>
      </cdr:txBody>
    </cdr:sp>
  </cdr:relSizeAnchor>
  <cdr:relSizeAnchor xmlns:cdr="http://schemas.openxmlformats.org/drawingml/2006/chartDrawing">
    <cdr:from>
      <cdr:x>0.00657</cdr:x>
      <cdr:y>0.11003</cdr:y>
    </cdr:from>
    <cdr:to>
      <cdr:x>0.08598</cdr:x>
      <cdr:y>0.20537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05508"/>
          <a:ext cx="575839" cy="271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(U/l)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20</xdr:row>
      <xdr:rowOff>28575</xdr:rowOff>
    </xdr:from>
    <xdr:to>
      <xdr:col>15</xdr:col>
      <xdr:colOff>130970</xdr:colOff>
      <xdr:row>39</xdr:row>
      <xdr:rowOff>130969</xdr:rowOff>
    </xdr:to>
    <xdr:graphicFrame macro="">
      <xdr:nvGraphicFramePr>
        <xdr:cNvPr id="2" name="Chart 3074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345281</xdr:colOff>
      <xdr:row>20</xdr:row>
      <xdr:rowOff>92869</xdr:rowOff>
    </xdr:from>
    <xdr:to>
      <xdr:col>20</xdr:col>
      <xdr:colOff>250030</xdr:colOff>
      <xdr:row>39</xdr:row>
      <xdr:rowOff>11906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69056</xdr:rowOff>
    </xdr:from>
    <xdr:to>
      <xdr:col>9</xdr:col>
      <xdr:colOff>190501</xdr:colOff>
      <xdr:row>38</xdr:row>
      <xdr:rowOff>159544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0.87659</cdr:x>
      <cdr:y>0.02064</cdr:y>
    </cdr:from>
    <cdr:to>
      <cdr:x>0.91097</cdr:x>
      <cdr:y>0.14563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77962" y="67487"/>
          <a:ext cx="312906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Fe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(μg/dl)</a:t>
          </a: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20</xdr:row>
      <xdr:rowOff>76200</xdr:rowOff>
    </xdr:from>
    <xdr:to>
      <xdr:col>15</xdr:col>
      <xdr:colOff>130969</xdr:colOff>
      <xdr:row>39</xdr:row>
      <xdr:rowOff>119062</xdr:rowOff>
    </xdr:to>
    <xdr:graphicFrame macro="">
      <xdr:nvGraphicFramePr>
        <xdr:cNvPr id="2" name="Chart 3074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0.87258</cdr:x>
      <cdr:y>0.01269</cdr:y>
    </cdr:from>
    <cdr:to>
      <cdr:x>0.91498</cdr:x>
      <cdr:y>0.12834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43822" y="40732"/>
          <a:ext cx="381126" cy="371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Mg</a:t>
          </a:r>
        </a:p>
      </cdr:txBody>
    </cdr:sp>
  </cdr:relSizeAnchor>
  <cdr:relSizeAnchor xmlns:cdr="http://schemas.openxmlformats.org/drawingml/2006/chartDrawing">
    <cdr:from>
      <cdr:x>0.00264</cdr:x>
      <cdr:y>0.11264</cdr:y>
    </cdr:from>
    <cdr:to>
      <cdr:x>0.07</cdr:x>
      <cdr:y>0.20623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62" y="361552"/>
          <a:ext cx="616742" cy="3004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76199</xdr:rowOff>
    </xdr:from>
    <xdr:to>
      <xdr:col>16</xdr:col>
      <xdr:colOff>1905</xdr:colOff>
      <xdr:row>39</xdr:row>
      <xdr:rowOff>114299</xdr:rowOff>
    </xdr:to>
    <xdr:graphicFrame macro="">
      <xdr:nvGraphicFramePr>
        <xdr:cNvPr id="2" name="Chart 3074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0.87711</cdr:x>
      <cdr:y>0.02207</cdr:y>
    </cdr:from>
    <cdr:to>
      <cdr:x>0.92513</cdr:x>
      <cdr:y>0.13532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81785" y="79617"/>
          <a:ext cx="409612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IP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20</xdr:row>
      <xdr:rowOff>35719</xdr:rowOff>
    </xdr:from>
    <xdr:to>
      <xdr:col>15</xdr:col>
      <xdr:colOff>154782</xdr:colOff>
      <xdr:row>39</xdr:row>
      <xdr:rowOff>130969</xdr:rowOff>
    </xdr:to>
    <xdr:graphicFrame macro="">
      <xdr:nvGraphicFramePr>
        <xdr:cNvPr id="2" name="Chart 3074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0.86883</cdr:x>
      <cdr:y>0.02051</cdr:y>
    </cdr:from>
    <cdr:to>
      <cdr:x>0.91873</cdr:x>
      <cdr:y>0.14577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37698" y="66894"/>
          <a:ext cx="461601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IgG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20</xdr:row>
      <xdr:rowOff>66675</xdr:rowOff>
    </xdr:from>
    <xdr:to>
      <xdr:col>16</xdr:col>
      <xdr:colOff>11906</xdr:colOff>
      <xdr:row>39</xdr:row>
      <xdr:rowOff>119062</xdr:rowOff>
    </xdr:to>
    <xdr:graphicFrame macro="">
      <xdr:nvGraphicFramePr>
        <xdr:cNvPr id="2" name="Chart 3074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0.8691</cdr:x>
      <cdr:y>0.01967</cdr:y>
    </cdr:from>
    <cdr:to>
      <cdr:x>0.91846</cdr:x>
      <cdr:y>0.1466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00851" y="63330"/>
          <a:ext cx="454420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IgA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23812</xdr:rowOff>
    </xdr:from>
    <xdr:to>
      <xdr:col>16</xdr:col>
      <xdr:colOff>11906</xdr:colOff>
      <xdr:row>39</xdr:row>
      <xdr:rowOff>154780</xdr:rowOff>
    </xdr:to>
    <xdr:graphicFrame macro="">
      <xdr:nvGraphicFramePr>
        <xdr:cNvPr id="2" name="Chart 3074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0.75797</cdr:x>
      <cdr:y>0</cdr:y>
    </cdr:from>
    <cdr:to>
      <cdr:x>0.95318</cdr:x>
      <cdr:y>0.10108</cdr:y>
    </cdr:to>
    <cdr:sp macro="" textlink="">
      <cdr:nvSpPr>
        <cdr:cNvPr id="1327105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2340" y="0"/>
          <a:ext cx="1265139" cy="317581"/>
        </a:xfrm>
        <a:prstGeom xmlns:a="http://schemas.openxmlformats.org/drawingml/2006/main" prst="rect">
          <a:avLst/>
        </a:prstGeom>
        <a:solidFill xmlns:a="http://schemas.openxmlformats.org/drawingml/2006/main">
          <a:srgbClr val="92D050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（日立）</a:t>
          </a:r>
        </a:p>
      </cdr:txBody>
    </cdr:sp>
  </cdr:relSizeAnchor>
  <cdr:relSizeAnchor xmlns:cdr="http://schemas.openxmlformats.org/drawingml/2006/chartDrawing">
    <cdr:from>
      <cdr:x>0</cdr:x>
      <cdr:y>0.11048</cdr:y>
    </cdr:from>
    <cdr:to>
      <cdr:x>0.11588</cdr:x>
      <cdr:y>0.19094</cdr:y>
    </cdr:to>
    <cdr:sp macro="" textlink="">
      <cdr:nvSpPr>
        <cdr:cNvPr id="132710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50954"/>
          <a:ext cx="676603" cy="255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0.86949</cdr:x>
      <cdr:y>0.00882</cdr:y>
    </cdr:from>
    <cdr:to>
      <cdr:x>0.92293</cdr:x>
      <cdr:y>0.13273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1808" y="29778"/>
          <a:ext cx="458611" cy="418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IgM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44449</xdr:rowOff>
    </xdr:from>
    <xdr:to>
      <xdr:col>8</xdr:col>
      <xdr:colOff>314325</xdr:colOff>
      <xdr:row>39</xdr:row>
      <xdr:rowOff>68261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389890</xdr:colOff>
      <xdr:row>20</xdr:row>
      <xdr:rowOff>59849</xdr:rowOff>
    </xdr:from>
    <xdr:to>
      <xdr:col>16</xdr:col>
      <xdr:colOff>447040</xdr:colOff>
      <xdr:row>39</xdr:row>
      <xdr:rowOff>125413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0.80333</cdr:x>
      <cdr:y>0.02773</cdr:y>
    </cdr:from>
    <cdr:to>
      <cdr:x>0.91375</cdr:x>
      <cdr:y>0.21361</cdr:y>
    </cdr:to>
    <cdr:sp macro="" textlink="">
      <cdr:nvSpPr>
        <cdr:cNvPr id="901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4173" y="91006"/>
          <a:ext cx="549061" cy="609911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LDL</a:t>
          </a:r>
          <a:endParaRPr lang="en-US" altLang="ja-JP" sz="15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ミナリス</a:t>
          </a:r>
          <a:r>
            <a:rPr lang="en-US" altLang="ja-JP" sz="10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</a:t>
          </a:r>
          <a:endParaRPr lang="ja-JP" altLang="en-US" sz="10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0.01002</cdr:x>
      <cdr:y>0.13797</cdr:y>
    </cdr:from>
    <cdr:to>
      <cdr:x>0.13398</cdr:x>
      <cdr:y>0.19385</cdr:y>
    </cdr:to>
    <cdr:sp macro="" textlink="">
      <cdr:nvSpPr>
        <cdr:cNvPr id="901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18775"/>
          <a:ext cx="589202" cy="1683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0.84445</cdr:x>
      <cdr:y>3.15657E-7</cdr:y>
    </cdr:from>
    <cdr:to>
      <cdr:x>0.92028</cdr:x>
      <cdr:y>0.18728</cdr:y>
    </cdr:to>
    <cdr:sp macro="" textlink="">
      <cdr:nvSpPr>
        <cdr:cNvPr id="9113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44481" y="1"/>
          <a:ext cx="417065" cy="59329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60000"/>
            <a:lumOff val="40000"/>
          </a:schemeClr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LDL</a:t>
          </a:r>
          <a:endParaRPr lang="en-US" altLang="ja-JP" sz="10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積水</a:t>
          </a:r>
        </a:p>
      </cdr:txBody>
    </cdr:sp>
  </cdr:relSizeAnchor>
  <cdr:relSizeAnchor xmlns:cdr="http://schemas.openxmlformats.org/drawingml/2006/chartDrawing">
    <cdr:from>
      <cdr:x>0</cdr:x>
      <cdr:y>0.13482</cdr:y>
    </cdr:from>
    <cdr:to>
      <cdr:x>0.09664</cdr:x>
      <cdr:y>0.2214</cdr:y>
    </cdr:to>
    <cdr:sp macro="" textlink="">
      <cdr:nvSpPr>
        <cdr:cNvPr id="911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35009"/>
          <a:ext cx="566795" cy="2793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19685</xdr:colOff>
      <xdr:row>20</xdr:row>
      <xdr:rowOff>6350</xdr:rowOff>
    </xdr:from>
    <xdr:to>
      <xdr:col>24</xdr:col>
      <xdr:colOff>10160</xdr:colOff>
      <xdr:row>45</xdr:row>
      <xdr:rowOff>134620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0.00618</cdr:x>
      <cdr:y>0.08617</cdr:y>
    </cdr:from>
    <cdr:to>
      <cdr:x>0.06711</cdr:x>
      <cdr:y>0.14732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7625" y="393700"/>
          <a:ext cx="469900" cy="279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0.76917</cdr:x>
      <cdr:y>0</cdr:y>
    </cdr:from>
    <cdr:to>
      <cdr:x>0.95204</cdr:x>
      <cdr:y>0.13097</cdr:y>
    </cdr:to>
    <cdr:sp macro="" textlink="">
      <cdr:nvSpPr>
        <cdr:cNvPr id="9113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9014" y="0"/>
          <a:ext cx="1126734" cy="405579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（日立以外）</a:t>
          </a:r>
          <a:endParaRPr lang="en-US" altLang="ja-JP" sz="12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0.00829</cdr:x>
      <cdr:y>0.11736</cdr:y>
    </cdr:from>
    <cdr:to>
      <cdr:x>0.10663</cdr:x>
      <cdr:y>0.20654</cdr:y>
    </cdr:to>
    <cdr:sp macro="" textlink="">
      <cdr:nvSpPr>
        <cdr:cNvPr id="1328131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67592"/>
          <a:ext cx="564833" cy="276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133350</xdr:rowOff>
    </xdr:from>
    <xdr:to>
      <xdr:col>15</xdr:col>
      <xdr:colOff>190500</xdr:colOff>
      <xdr:row>39</xdr:row>
      <xdr:rowOff>142875</xdr:rowOff>
    </xdr:to>
    <xdr:graphicFrame macro="">
      <xdr:nvGraphicFramePr>
        <xdr:cNvPr id="2" name="Chart 102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0.88486</cdr:x>
      <cdr:y>0</cdr:y>
    </cdr:from>
    <cdr:to>
      <cdr:x>0.92105</cdr:x>
      <cdr:y>0.14112</cdr:y>
    </cdr:to>
    <cdr:sp macro="" textlink="">
      <cdr:nvSpPr>
        <cdr:cNvPr id="665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70078" y="0"/>
          <a:ext cx="330027" cy="4482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</a:t>
          </a:r>
        </a:p>
      </cdr:txBody>
    </cdr:sp>
  </cdr:relSizeAnchor>
  <cdr:relSizeAnchor xmlns:cdr="http://schemas.openxmlformats.org/drawingml/2006/chartDrawing">
    <cdr:from>
      <cdr:x>0.00648</cdr:x>
      <cdr:y>0.11125</cdr:y>
    </cdr:from>
    <cdr:to>
      <cdr:x>0.0758</cdr:x>
      <cdr:y>0.17159</cdr:y>
    </cdr:to>
    <cdr:sp macro="" textlink="">
      <cdr:nvSpPr>
        <cdr:cNvPr id="665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7767"/>
          <a:ext cx="489275" cy="1709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 tint="0.39997558519241921"/>
  </sheetPr>
  <dimension ref="A1:S39"/>
  <sheetViews>
    <sheetView view="pageBreakPreview" zoomScale="65" zoomScaleNormal="65" zoomScaleSheetLayoutView="65" workbookViewId="0">
      <selection activeCell="K23" sqref="K23"/>
    </sheetView>
  </sheetViews>
  <sheetFormatPr defaultRowHeight="15" x14ac:dyDescent="0.3"/>
  <cols>
    <col min="1" max="1" width="32" customWidth="1"/>
    <col min="2" max="2" width="10.77734375" style="58" bestFit="1" customWidth="1"/>
    <col min="3" max="3" width="11.77734375" bestFit="1" customWidth="1"/>
    <col min="4" max="4" width="10.88671875" style="166" customWidth="1"/>
    <col min="5" max="5" width="24.109375" style="166" hidden="1" customWidth="1"/>
    <col min="6" max="6" width="4.6640625" style="166" bestFit="1" customWidth="1"/>
    <col min="7" max="7" width="10.44140625" style="166" bestFit="1" customWidth="1"/>
    <col min="8" max="8" width="25.33203125" customWidth="1"/>
    <col min="9" max="13" width="8.88671875" style="9"/>
  </cols>
  <sheetData>
    <row r="1" spans="1:19" ht="18.600000000000001" x14ac:dyDescent="0.3">
      <c r="A1" s="222" t="s">
        <v>139</v>
      </c>
      <c r="B1" s="223"/>
      <c r="C1" s="223"/>
      <c r="D1" s="223"/>
      <c r="E1" s="223"/>
      <c r="F1" s="223"/>
      <c r="G1" s="223"/>
      <c r="H1" s="223"/>
      <c r="I1" s="87"/>
      <c r="J1" s="60"/>
      <c r="K1" s="60"/>
      <c r="L1" s="60"/>
      <c r="M1" s="60"/>
      <c r="N1" s="61"/>
    </row>
    <row r="2" spans="1:19" ht="21.9" customHeight="1" thickBot="1" x14ac:dyDescent="0.35">
      <c r="A2" s="88" t="s">
        <v>0</v>
      </c>
      <c r="B2" s="89" t="s">
        <v>1</v>
      </c>
      <c r="C2" s="90" t="s">
        <v>63</v>
      </c>
      <c r="D2" s="224" t="s">
        <v>64</v>
      </c>
      <c r="E2" s="225"/>
      <c r="F2" s="225"/>
      <c r="G2" s="226"/>
      <c r="H2" s="90" t="s">
        <v>65</v>
      </c>
      <c r="I2" s="60"/>
      <c r="J2" s="60"/>
      <c r="K2" s="60"/>
      <c r="L2" s="60"/>
      <c r="M2" s="60"/>
      <c r="N2" s="61"/>
    </row>
    <row r="3" spans="1:19" ht="21.9" customHeight="1" thickTop="1" x14ac:dyDescent="0.3">
      <c r="A3" s="91" t="s">
        <v>14</v>
      </c>
      <c r="B3" s="92">
        <v>143</v>
      </c>
      <c r="C3" s="93" t="s">
        <v>96</v>
      </c>
      <c r="D3" s="94">
        <f>$B$3-2</f>
        <v>141</v>
      </c>
      <c r="E3" s="95" t="s">
        <v>88</v>
      </c>
      <c r="F3" s="95" t="s">
        <v>88</v>
      </c>
      <c r="G3" s="96">
        <f>$B$3+2</f>
        <v>145</v>
      </c>
      <c r="H3" s="97" t="s">
        <v>100</v>
      </c>
      <c r="I3" s="60"/>
      <c r="J3" s="60"/>
      <c r="K3" s="60"/>
      <c r="L3" s="60"/>
      <c r="M3" s="60"/>
      <c r="N3" s="61"/>
    </row>
    <row r="4" spans="1:19" ht="21.9" customHeight="1" thickBot="1" x14ac:dyDescent="0.35">
      <c r="A4" s="98" t="s">
        <v>15</v>
      </c>
      <c r="B4" s="99">
        <v>5.2</v>
      </c>
      <c r="C4" s="100" t="s">
        <v>66</v>
      </c>
      <c r="D4" s="101">
        <f>$B$4-0.2</f>
        <v>5</v>
      </c>
      <c r="E4" s="102" t="s">
        <v>88</v>
      </c>
      <c r="F4" s="102" t="s">
        <v>88</v>
      </c>
      <c r="G4" s="103">
        <f>$B$4+0.2</f>
        <v>5.4</v>
      </c>
      <c r="H4" s="104" t="s">
        <v>101</v>
      </c>
      <c r="I4" s="60"/>
      <c r="J4" s="60"/>
      <c r="K4" s="60"/>
      <c r="L4" s="60"/>
      <c r="M4" s="60"/>
      <c r="N4" s="61"/>
      <c r="P4" s="105"/>
    </row>
    <row r="5" spans="1:19" ht="21.9" customHeight="1" thickTop="1" x14ac:dyDescent="0.3">
      <c r="A5" s="106" t="s">
        <v>67</v>
      </c>
      <c r="B5" s="107">
        <v>106</v>
      </c>
      <c r="C5" s="108" t="s">
        <v>66</v>
      </c>
      <c r="D5" s="109">
        <f>$B$5-3</f>
        <v>103</v>
      </c>
      <c r="E5" s="110" t="s">
        <v>88</v>
      </c>
      <c r="F5" s="110" t="s">
        <v>88</v>
      </c>
      <c r="G5" s="111">
        <f>$B$5+3</f>
        <v>109</v>
      </c>
      <c r="H5" s="112" t="s">
        <v>102</v>
      </c>
      <c r="I5" s="60"/>
      <c r="J5" s="60"/>
      <c r="K5" s="60"/>
      <c r="L5" s="60"/>
      <c r="M5" s="60"/>
      <c r="N5" s="61"/>
    </row>
    <row r="6" spans="1:19" ht="21.9" customHeight="1" thickBot="1" x14ac:dyDescent="0.35">
      <c r="A6" s="98" t="s">
        <v>57</v>
      </c>
      <c r="B6" s="99">
        <v>104</v>
      </c>
      <c r="C6" s="100" t="s">
        <v>66</v>
      </c>
      <c r="D6" s="113">
        <f>$B$6-3</f>
        <v>101</v>
      </c>
      <c r="E6" s="102" t="s">
        <v>88</v>
      </c>
      <c r="F6" s="102" t="s">
        <v>88</v>
      </c>
      <c r="G6" s="103">
        <f>$B$6+3</f>
        <v>107</v>
      </c>
      <c r="H6" s="104" t="s">
        <v>68</v>
      </c>
      <c r="I6" s="60"/>
      <c r="J6" s="60"/>
      <c r="K6" s="60"/>
      <c r="L6" s="60"/>
      <c r="M6" s="60"/>
      <c r="N6" s="61"/>
    </row>
    <row r="7" spans="1:19" ht="21.9" customHeight="1" thickTop="1" x14ac:dyDescent="0.3">
      <c r="A7" s="114" t="s">
        <v>17</v>
      </c>
      <c r="B7" s="115">
        <v>10.8</v>
      </c>
      <c r="C7" s="108" t="s">
        <v>89</v>
      </c>
      <c r="D7" s="116">
        <f>$B$7-0.5</f>
        <v>10.3</v>
      </c>
      <c r="E7" s="110" t="s">
        <v>88</v>
      </c>
      <c r="F7" s="110" t="s">
        <v>88</v>
      </c>
      <c r="G7" s="117">
        <f>$B$7+0.5</f>
        <v>11.3</v>
      </c>
      <c r="H7" s="112" t="s">
        <v>95</v>
      </c>
      <c r="I7" s="60"/>
      <c r="J7" s="60"/>
      <c r="K7" s="60"/>
      <c r="L7" s="60"/>
      <c r="M7" s="60"/>
      <c r="N7" s="61"/>
    </row>
    <row r="8" spans="1:19" ht="21.9" customHeight="1" x14ac:dyDescent="0.3">
      <c r="A8" s="91" t="s">
        <v>13</v>
      </c>
      <c r="B8" s="92">
        <v>178</v>
      </c>
      <c r="C8" s="93" t="s">
        <v>69</v>
      </c>
      <c r="D8" s="118">
        <f>$B$8-5</f>
        <v>173</v>
      </c>
      <c r="E8" s="119" t="s">
        <v>88</v>
      </c>
      <c r="F8" s="119" t="s">
        <v>88</v>
      </c>
      <c r="G8" s="120">
        <f>$B$8+5</f>
        <v>183</v>
      </c>
      <c r="H8" s="97" t="s">
        <v>90</v>
      </c>
      <c r="I8" s="60"/>
      <c r="J8" s="60"/>
      <c r="K8" s="60"/>
      <c r="L8" s="60"/>
      <c r="M8" s="60"/>
      <c r="N8" s="61"/>
    </row>
    <row r="9" spans="1:19" ht="21.9" customHeight="1" x14ac:dyDescent="0.3">
      <c r="A9" s="106" t="s">
        <v>8</v>
      </c>
      <c r="B9" s="121">
        <v>143</v>
      </c>
      <c r="C9" s="122" t="s">
        <v>69</v>
      </c>
      <c r="D9" s="123">
        <f>ROUNDDOWN($B$9*0.95,0)</f>
        <v>135</v>
      </c>
      <c r="E9" s="119" t="s">
        <v>88</v>
      </c>
      <c r="F9" s="119" t="s">
        <v>88</v>
      </c>
      <c r="G9" s="124">
        <f>ROUNDUP($B$9*1.05,0)</f>
        <v>151</v>
      </c>
      <c r="H9" s="125" t="s">
        <v>103</v>
      </c>
      <c r="I9" s="60"/>
      <c r="J9" s="60"/>
      <c r="K9" s="60"/>
      <c r="L9" s="60"/>
      <c r="M9" s="60"/>
      <c r="N9" s="61"/>
      <c r="O9" s="61"/>
      <c r="P9" s="61"/>
      <c r="Q9" s="61"/>
      <c r="R9" s="61"/>
      <c r="S9" s="61"/>
    </row>
    <row r="10" spans="1:19" ht="21.9" customHeight="1" thickBot="1" x14ac:dyDescent="0.35">
      <c r="A10" s="126" t="s">
        <v>49</v>
      </c>
      <c r="B10" s="127">
        <v>51</v>
      </c>
      <c r="C10" s="128" t="s">
        <v>69</v>
      </c>
      <c r="D10" s="129">
        <f>ROUNDDOWN($B$10*0.95,0)</f>
        <v>48</v>
      </c>
      <c r="E10" s="130" t="s">
        <v>88</v>
      </c>
      <c r="F10" s="130" t="s">
        <v>88</v>
      </c>
      <c r="G10" s="131">
        <f>ROUNDUP($B$10*1.05,0)</f>
        <v>54</v>
      </c>
      <c r="H10" s="132" t="s">
        <v>104</v>
      </c>
      <c r="I10" s="60"/>
      <c r="J10" s="60"/>
      <c r="K10" s="60"/>
      <c r="L10" s="60"/>
      <c r="M10" s="60"/>
      <c r="N10" s="61"/>
      <c r="O10" s="61"/>
      <c r="P10" s="61"/>
      <c r="Q10" s="61"/>
      <c r="R10" s="61"/>
      <c r="S10" s="61"/>
    </row>
    <row r="11" spans="1:19" ht="21.9" customHeight="1" thickTop="1" x14ac:dyDescent="0.3">
      <c r="A11" s="133" t="s">
        <v>116</v>
      </c>
      <c r="B11" s="134">
        <v>43</v>
      </c>
      <c r="C11" s="135" t="s">
        <v>69</v>
      </c>
      <c r="D11" s="136">
        <f>$B$11-3</f>
        <v>40</v>
      </c>
      <c r="E11" s="137" t="s">
        <v>88</v>
      </c>
      <c r="F11" s="137" t="s">
        <v>88</v>
      </c>
      <c r="G11" s="138">
        <f>$B$11+3</f>
        <v>46</v>
      </c>
      <c r="H11" s="139" t="s">
        <v>105</v>
      </c>
      <c r="I11" s="60"/>
      <c r="J11" s="60"/>
      <c r="K11" s="60"/>
      <c r="L11" s="60"/>
      <c r="M11" s="60"/>
      <c r="N11" s="61"/>
      <c r="O11" s="61"/>
      <c r="P11" s="61"/>
      <c r="Q11" s="61"/>
      <c r="R11" s="61"/>
      <c r="S11" s="61"/>
    </row>
    <row r="12" spans="1:19" ht="21.9" customHeight="1" thickBot="1" x14ac:dyDescent="0.35">
      <c r="A12" s="140" t="s">
        <v>58</v>
      </c>
      <c r="B12" s="99">
        <v>52</v>
      </c>
      <c r="C12" s="100" t="s">
        <v>69</v>
      </c>
      <c r="D12" s="113">
        <f>$B$12-3</f>
        <v>49</v>
      </c>
      <c r="E12" s="102" t="s">
        <v>88</v>
      </c>
      <c r="F12" s="102" t="s">
        <v>88</v>
      </c>
      <c r="G12" s="103">
        <f>$B$12+3</f>
        <v>55</v>
      </c>
      <c r="H12" s="104" t="s">
        <v>70</v>
      </c>
      <c r="I12" s="60"/>
      <c r="J12" s="60"/>
      <c r="K12" s="60"/>
      <c r="L12" s="60"/>
      <c r="M12" s="60"/>
      <c r="N12" s="61"/>
      <c r="O12" s="61"/>
      <c r="P12" s="61"/>
      <c r="Q12" s="61"/>
      <c r="R12" s="61"/>
      <c r="S12" s="61"/>
    </row>
    <row r="13" spans="1:19" ht="21.9" customHeight="1" thickTop="1" x14ac:dyDescent="0.3">
      <c r="A13" s="141" t="s">
        <v>117</v>
      </c>
      <c r="B13" s="107">
        <v>82</v>
      </c>
      <c r="C13" s="93" t="s">
        <v>89</v>
      </c>
      <c r="D13" s="123">
        <f>$B$13-5</f>
        <v>77</v>
      </c>
      <c r="E13" s="119" t="s">
        <v>88</v>
      </c>
      <c r="F13" s="119" t="s">
        <v>88</v>
      </c>
      <c r="G13" s="124">
        <f>$B$13+5</f>
        <v>87</v>
      </c>
      <c r="H13" s="112" t="s">
        <v>90</v>
      </c>
      <c r="I13" s="60"/>
      <c r="J13" s="60"/>
      <c r="K13" s="60"/>
      <c r="L13" s="60"/>
      <c r="M13" s="60"/>
      <c r="N13" s="61"/>
      <c r="O13" s="61"/>
      <c r="P13" s="61"/>
      <c r="Q13" s="61"/>
      <c r="R13" s="61"/>
      <c r="S13" s="61"/>
    </row>
    <row r="14" spans="1:19" ht="21.9" customHeight="1" thickBot="1" x14ac:dyDescent="0.35">
      <c r="A14" s="140" t="s">
        <v>59</v>
      </c>
      <c r="B14" s="99">
        <v>64</v>
      </c>
      <c r="C14" s="100" t="s">
        <v>89</v>
      </c>
      <c r="D14" s="142">
        <f>$B$14-5</f>
        <v>59</v>
      </c>
      <c r="E14" s="102" t="s">
        <v>88</v>
      </c>
      <c r="F14" s="102" t="s">
        <v>88</v>
      </c>
      <c r="G14" s="143">
        <f>$B$14+5</f>
        <v>69</v>
      </c>
      <c r="H14" s="104" t="s">
        <v>73</v>
      </c>
      <c r="I14" s="60"/>
      <c r="J14" s="60"/>
      <c r="K14" s="60"/>
      <c r="L14" s="60"/>
      <c r="M14" s="60"/>
      <c r="N14" s="61"/>
      <c r="O14" s="61"/>
      <c r="P14" s="61"/>
      <c r="Q14" s="61"/>
      <c r="R14" s="61"/>
      <c r="S14" s="61"/>
    </row>
    <row r="15" spans="1:19" ht="21.9" customHeight="1" thickTop="1" x14ac:dyDescent="0.3">
      <c r="A15" s="106" t="s">
        <v>9</v>
      </c>
      <c r="B15" s="121">
        <v>6.7</v>
      </c>
      <c r="C15" s="122" t="s">
        <v>93</v>
      </c>
      <c r="D15" s="144">
        <f>$B$15-0.2</f>
        <v>6.5</v>
      </c>
      <c r="E15" s="145" t="s">
        <v>88</v>
      </c>
      <c r="F15" s="145" t="s">
        <v>88</v>
      </c>
      <c r="G15" s="146">
        <f>$B$15+0.2</f>
        <v>6.9</v>
      </c>
      <c r="H15" s="125" t="s">
        <v>94</v>
      </c>
      <c r="I15" s="60"/>
      <c r="J15" s="60"/>
      <c r="K15" s="60"/>
      <c r="L15" s="60"/>
      <c r="M15" s="60"/>
      <c r="N15" s="61"/>
      <c r="O15" s="61"/>
      <c r="P15" s="61"/>
      <c r="Q15" s="61"/>
      <c r="R15" s="61"/>
      <c r="S15" s="61"/>
    </row>
    <row r="16" spans="1:19" ht="21.9" customHeight="1" x14ac:dyDescent="0.3">
      <c r="A16" s="91" t="s">
        <v>140</v>
      </c>
      <c r="B16" s="147">
        <v>4.2</v>
      </c>
      <c r="C16" s="93" t="s">
        <v>93</v>
      </c>
      <c r="D16" s="148">
        <f>$B$16-0.2</f>
        <v>4</v>
      </c>
      <c r="E16" s="119" t="s">
        <v>88</v>
      </c>
      <c r="F16" s="119" t="s">
        <v>88</v>
      </c>
      <c r="G16" s="149">
        <f>$B$16+0.2</f>
        <v>4.4000000000000004</v>
      </c>
      <c r="H16" s="97" t="s">
        <v>71</v>
      </c>
      <c r="I16" s="60"/>
      <c r="J16" s="60"/>
      <c r="K16" s="60"/>
      <c r="L16" s="60"/>
      <c r="M16" s="60"/>
      <c r="N16" s="61"/>
      <c r="O16" s="61"/>
      <c r="P16" s="61"/>
      <c r="Q16" s="61"/>
      <c r="R16" s="61"/>
      <c r="S16" s="61"/>
    </row>
    <row r="17" spans="1:19" ht="21.9" customHeight="1" x14ac:dyDescent="0.3">
      <c r="A17" s="141" t="s">
        <v>92</v>
      </c>
      <c r="B17" s="115">
        <v>2</v>
      </c>
      <c r="C17" s="108" t="s">
        <v>69</v>
      </c>
      <c r="D17" s="116">
        <f>$B$17-0.3</f>
        <v>1.7</v>
      </c>
      <c r="E17" s="110" t="s">
        <v>88</v>
      </c>
      <c r="F17" s="110" t="s">
        <v>88</v>
      </c>
      <c r="G17" s="117">
        <f>$B$17+0.3</f>
        <v>2.2999999999999998</v>
      </c>
      <c r="H17" s="112" t="s">
        <v>106</v>
      </c>
      <c r="I17" s="60"/>
      <c r="J17" s="60"/>
      <c r="K17" s="60"/>
      <c r="L17" s="60"/>
      <c r="M17" s="60"/>
      <c r="N17" s="61"/>
      <c r="O17" s="61"/>
      <c r="P17" s="61"/>
      <c r="Q17" s="61"/>
      <c r="R17" s="61"/>
      <c r="S17" s="61"/>
    </row>
    <row r="18" spans="1:19" ht="21.9" customHeight="1" x14ac:dyDescent="0.3">
      <c r="A18" s="114" t="s">
        <v>20</v>
      </c>
      <c r="B18" s="150">
        <v>1.93</v>
      </c>
      <c r="C18" s="108" t="s">
        <v>69</v>
      </c>
      <c r="D18" s="151">
        <f>$B$18-0.2</f>
        <v>1.73</v>
      </c>
      <c r="E18" s="110" t="s">
        <v>88</v>
      </c>
      <c r="F18" s="110" t="s">
        <v>88</v>
      </c>
      <c r="G18" s="152">
        <f>$B$18+0.2</f>
        <v>2.13</v>
      </c>
      <c r="H18" s="112" t="s">
        <v>91</v>
      </c>
      <c r="I18" s="60"/>
      <c r="J18" s="153"/>
      <c r="K18" s="154"/>
      <c r="L18" s="60"/>
      <c r="M18" s="60"/>
      <c r="N18" s="61"/>
      <c r="O18" s="61"/>
      <c r="P18" s="61"/>
      <c r="Q18" s="61"/>
      <c r="R18" s="61"/>
      <c r="S18" s="61"/>
    </row>
    <row r="19" spans="1:19" ht="21.9" customHeight="1" x14ac:dyDescent="0.3">
      <c r="A19" s="91" t="s">
        <v>12</v>
      </c>
      <c r="B19" s="147">
        <v>6.3</v>
      </c>
      <c r="C19" s="93" t="s">
        <v>69</v>
      </c>
      <c r="D19" s="148">
        <f>$B$19-0.3</f>
        <v>6</v>
      </c>
      <c r="E19" s="119" t="s">
        <v>88</v>
      </c>
      <c r="F19" s="119" t="s">
        <v>88</v>
      </c>
      <c r="G19" s="149">
        <f>$B$19+0.3</f>
        <v>6.6</v>
      </c>
      <c r="H19" s="97" t="s">
        <v>106</v>
      </c>
      <c r="I19" s="60"/>
      <c r="J19" s="60"/>
      <c r="K19" s="60"/>
      <c r="L19" s="60"/>
      <c r="M19" s="60"/>
      <c r="N19" s="61"/>
      <c r="O19" s="61"/>
      <c r="P19" s="61"/>
      <c r="Q19" s="61"/>
      <c r="R19" s="61"/>
      <c r="S19" s="61"/>
    </row>
    <row r="20" spans="1:19" ht="21.9" customHeight="1" x14ac:dyDescent="0.3">
      <c r="A20" s="114" t="s">
        <v>10</v>
      </c>
      <c r="B20" s="115">
        <v>32.5</v>
      </c>
      <c r="C20" s="108" t="s">
        <v>69</v>
      </c>
      <c r="D20" s="118">
        <f>$B$20-2</f>
        <v>30.5</v>
      </c>
      <c r="E20" s="119" t="s">
        <v>88</v>
      </c>
      <c r="F20" s="119" t="s">
        <v>88</v>
      </c>
      <c r="G20" s="120">
        <f>$B$20+2</f>
        <v>34.5</v>
      </c>
      <c r="H20" s="112" t="s">
        <v>141</v>
      </c>
      <c r="I20" s="60"/>
      <c r="J20" s="60"/>
      <c r="K20" s="60"/>
      <c r="L20" s="60"/>
      <c r="M20" s="60"/>
      <c r="N20" s="61"/>
      <c r="O20" s="61"/>
      <c r="P20" s="61"/>
      <c r="Q20" s="61"/>
      <c r="R20" s="61"/>
      <c r="S20" s="61"/>
    </row>
    <row r="21" spans="1:19" ht="21.9" customHeight="1" x14ac:dyDescent="0.3">
      <c r="A21" s="91" t="s">
        <v>11</v>
      </c>
      <c r="B21" s="155">
        <v>2.91</v>
      </c>
      <c r="C21" s="108" t="s">
        <v>89</v>
      </c>
      <c r="D21" s="156">
        <f>$B$21-0.2</f>
        <v>2.71</v>
      </c>
      <c r="E21" s="119" t="s">
        <v>88</v>
      </c>
      <c r="F21" s="119" t="s">
        <v>88</v>
      </c>
      <c r="G21" s="157">
        <f>$B$21+0.2</f>
        <v>3.1100000000000003</v>
      </c>
      <c r="H21" s="97" t="s">
        <v>72</v>
      </c>
      <c r="I21" s="60"/>
      <c r="J21" s="60"/>
      <c r="K21" s="60"/>
      <c r="L21" s="60"/>
      <c r="M21" s="60"/>
      <c r="N21" s="61"/>
      <c r="O21" s="61"/>
      <c r="P21" s="61"/>
      <c r="Q21" s="61"/>
      <c r="R21" s="61"/>
      <c r="S21" s="61"/>
    </row>
    <row r="22" spans="1:19" ht="21.9" customHeight="1" x14ac:dyDescent="0.3">
      <c r="A22" s="114" t="s">
        <v>2</v>
      </c>
      <c r="B22" s="107">
        <v>90</v>
      </c>
      <c r="C22" s="108" t="s">
        <v>107</v>
      </c>
      <c r="D22" s="123">
        <f>ROUNDDOWN($B$22*0.95,0)</f>
        <v>85</v>
      </c>
      <c r="E22" s="119" t="s">
        <v>88</v>
      </c>
      <c r="F22" s="119" t="s">
        <v>88</v>
      </c>
      <c r="G22" s="124">
        <f>ROUNDUP($B$22*1.05,0)</f>
        <v>95</v>
      </c>
      <c r="H22" s="112" t="s">
        <v>108</v>
      </c>
      <c r="I22" s="60"/>
      <c r="J22" s="60"/>
      <c r="K22" s="60"/>
      <c r="L22" s="60"/>
      <c r="M22" s="60"/>
      <c r="N22" s="61"/>
      <c r="O22" s="61"/>
      <c r="P22" s="61"/>
      <c r="Q22" s="61"/>
      <c r="R22" s="61"/>
      <c r="S22" s="61"/>
    </row>
    <row r="23" spans="1:19" ht="21.9" customHeight="1" x14ac:dyDescent="0.3">
      <c r="A23" s="91" t="s">
        <v>3</v>
      </c>
      <c r="B23" s="92">
        <v>72</v>
      </c>
      <c r="C23" s="108" t="s">
        <v>107</v>
      </c>
      <c r="D23" s="123">
        <f>ROUNDDOWN($B$23*0.95,0)</f>
        <v>68</v>
      </c>
      <c r="E23" s="119" t="s">
        <v>88</v>
      </c>
      <c r="F23" s="119" t="s">
        <v>88</v>
      </c>
      <c r="G23" s="124">
        <f>ROUNDUP($B$23*1.05,0)</f>
        <v>76</v>
      </c>
      <c r="H23" s="112" t="s">
        <v>109</v>
      </c>
      <c r="I23" s="60"/>
      <c r="J23" s="60"/>
      <c r="K23" s="60"/>
      <c r="L23" s="60"/>
      <c r="M23" s="60"/>
      <c r="N23" s="61"/>
      <c r="O23" s="61"/>
      <c r="P23" s="61"/>
      <c r="Q23" s="61"/>
      <c r="R23" s="61"/>
      <c r="S23" s="61"/>
    </row>
    <row r="24" spans="1:19" ht="21.9" customHeight="1" x14ac:dyDescent="0.3">
      <c r="A24" s="91" t="s">
        <v>110</v>
      </c>
      <c r="B24" s="92">
        <v>75</v>
      </c>
      <c r="C24" s="108" t="s">
        <v>107</v>
      </c>
      <c r="D24" s="123">
        <f>ROUNDDOWN($B$24*0.95,0)</f>
        <v>71</v>
      </c>
      <c r="E24" s="119" t="s">
        <v>88</v>
      </c>
      <c r="F24" s="119" t="s">
        <v>88</v>
      </c>
      <c r="G24" s="124">
        <f>ROUNDUP($B$24*1.05,0)</f>
        <v>79</v>
      </c>
      <c r="H24" s="112" t="s">
        <v>109</v>
      </c>
      <c r="I24" s="60"/>
      <c r="J24" s="60"/>
      <c r="K24" s="60"/>
      <c r="L24" s="60"/>
      <c r="M24" s="60"/>
      <c r="N24" s="61"/>
      <c r="O24" s="61"/>
      <c r="P24" s="61"/>
      <c r="Q24" s="61"/>
      <c r="R24" s="61"/>
      <c r="S24" s="61"/>
    </row>
    <row r="25" spans="1:19" ht="21.9" customHeight="1" x14ac:dyDescent="0.3">
      <c r="A25" s="91" t="s">
        <v>4</v>
      </c>
      <c r="B25" s="92">
        <v>95</v>
      </c>
      <c r="C25" s="108" t="s">
        <v>107</v>
      </c>
      <c r="D25" s="123">
        <f>ROUNDDOWN($B$25*0.95,0)</f>
        <v>90</v>
      </c>
      <c r="E25" s="119" t="s">
        <v>88</v>
      </c>
      <c r="F25" s="119" t="s">
        <v>88</v>
      </c>
      <c r="G25" s="124">
        <f>ROUNDUP($B$25*1.05,0)</f>
        <v>100</v>
      </c>
      <c r="H25" s="97" t="s">
        <v>108</v>
      </c>
      <c r="I25" s="60"/>
      <c r="J25" s="60"/>
      <c r="K25" s="60"/>
      <c r="L25" s="60"/>
      <c r="M25" s="60"/>
      <c r="N25" s="61"/>
      <c r="O25" s="61"/>
      <c r="P25" s="61"/>
      <c r="Q25" s="61"/>
      <c r="R25" s="61"/>
      <c r="S25" s="61"/>
    </row>
    <row r="26" spans="1:19" ht="21.9" customHeight="1" x14ac:dyDescent="0.3">
      <c r="A26" s="91" t="s">
        <v>5</v>
      </c>
      <c r="B26" s="92">
        <v>283</v>
      </c>
      <c r="C26" s="108" t="s">
        <v>107</v>
      </c>
      <c r="D26" s="123">
        <f>ROUNDDOWN($B$26*0.95,0)</f>
        <v>268</v>
      </c>
      <c r="E26" s="119" t="s">
        <v>88</v>
      </c>
      <c r="F26" s="119" t="s">
        <v>88</v>
      </c>
      <c r="G26" s="124">
        <f>ROUNDUP($B$26*1.05,0)</f>
        <v>298</v>
      </c>
      <c r="H26" s="97" t="s">
        <v>142</v>
      </c>
      <c r="I26" s="60"/>
      <c r="J26" s="60"/>
      <c r="K26" s="60"/>
      <c r="L26" s="60"/>
      <c r="M26" s="60"/>
      <c r="N26" s="61"/>
      <c r="O26" s="61"/>
      <c r="P26" s="61"/>
      <c r="Q26" s="61"/>
      <c r="R26" s="61"/>
      <c r="S26" s="61"/>
    </row>
    <row r="27" spans="1:19" ht="21.9" customHeight="1" x14ac:dyDescent="0.3">
      <c r="A27" s="91" t="s">
        <v>75</v>
      </c>
      <c r="B27" s="92">
        <v>303</v>
      </c>
      <c r="C27" s="108" t="s">
        <v>107</v>
      </c>
      <c r="D27" s="123">
        <f>ROUNDDOWN($B$27*0.95,0)</f>
        <v>287</v>
      </c>
      <c r="E27" s="119" t="s">
        <v>88</v>
      </c>
      <c r="F27" s="119" t="s">
        <v>88</v>
      </c>
      <c r="G27" s="124">
        <f>ROUNDUP($B$27*1.05,0)</f>
        <v>319</v>
      </c>
      <c r="H27" s="97" t="s">
        <v>120</v>
      </c>
      <c r="I27" s="60"/>
      <c r="J27" s="60"/>
      <c r="K27" s="60"/>
      <c r="L27" s="60"/>
      <c r="M27" s="60"/>
      <c r="N27" s="61"/>
      <c r="O27" s="61"/>
      <c r="P27" s="61"/>
      <c r="Q27" s="61"/>
      <c r="R27" s="61"/>
      <c r="S27" s="61"/>
    </row>
    <row r="28" spans="1:19" ht="21.9" customHeight="1" x14ac:dyDescent="0.3">
      <c r="A28" s="91" t="s">
        <v>47</v>
      </c>
      <c r="B28" s="92">
        <v>214</v>
      </c>
      <c r="C28" s="108" t="s">
        <v>107</v>
      </c>
      <c r="D28" s="123">
        <f>ROUNDDOWN($B$28*0.95,0)</f>
        <v>203</v>
      </c>
      <c r="E28" s="119" t="s">
        <v>88</v>
      </c>
      <c r="F28" s="119" t="s">
        <v>88</v>
      </c>
      <c r="G28" s="124">
        <f>ROUNDUP($B$28*1.05,0)</f>
        <v>225</v>
      </c>
      <c r="H28" s="97" t="s">
        <v>143</v>
      </c>
      <c r="I28" s="60"/>
      <c r="J28" s="60"/>
      <c r="K28" s="60"/>
      <c r="L28" s="60"/>
      <c r="M28" s="60"/>
      <c r="N28" s="61"/>
      <c r="O28" s="61"/>
      <c r="P28" s="61"/>
      <c r="Q28" s="61"/>
      <c r="R28" s="61"/>
      <c r="S28" s="61"/>
    </row>
    <row r="29" spans="1:19" ht="21.9" customHeight="1" x14ac:dyDescent="0.3">
      <c r="A29" s="91" t="s">
        <v>111</v>
      </c>
      <c r="B29" s="92">
        <v>328</v>
      </c>
      <c r="C29" s="108" t="s">
        <v>107</v>
      </c>
      <c r="D29" s="123">
        <f>ROUNDDOWN($B$29*0.95,0)</f>
        <v>311</v>
      </c>
      <c r="E29" s="119" t="s">
        <v>88</v>
      </c>
      <c r="F29" s="119" t="s">
        <v>88</v>
      </c>
      <c r="G29" s="124">
        <f>ROUNDUP($B$29*1.05,0)</f>
        <v>345</v>
      </c>
      <c r="H29" s="97" t="s">
        <v>144</v>
      </c>
      <c r="I29" s="60"/>
      <c r="J29" s="60"/>
      <c r="K29" s="60"/>
      <c r="L29" s="60"/>
      <c r="M29" s="60"/>
      <c r="N29" s="61"/>
      <c r="O29" s="61"/>
      <c r="P29" s="61"/>
      <c r="Q29" s="61"/>
      <c r="R29" s="61"/>
      <c r="S29" s="61"/>
    </row>
    <row r="30" spans="1:19" ht="21.9" customHeight="1" x14ac:dyDescent="0.3">
      <c r="A30" s="91" t="s">
        <v>19</v>
      </c>
      <c r="B30" s="158">
        <v>146</v>
      </c>
      <c r="C30" s="93" t="s">
        <v>112</v>
      </c>
      <c r="D30" s="123">
        <f>ROUNDDOWN($B$30*0.95,0)</f>
        <v>138</v>
      </c>
      <c r="E30" s="119" t="s">
        <v>88</v>
      </c>
      <c r="F30" s="119" t="s">
        <v>88</v>
      </c>
      <c r="G30" s="124">
        <f>ROUNDUP($B$30*1.05,0)</f>
        <v>154</v>
      </c>
      <c r="H30" s="97" t="s">
        <v>113</v>
      </c>
      <c r="I30" s="60"/>
      <c r="J30" s="60"/>
      <c r="K30" s="60"/>
      <c r="L30" s="60"/>
      <c r="M30" s="60"/>
      <c r="N30" s="61"/>
      <c r="O30" s="61"/>
      <c r="P30" s="61"/>
      <c r="Q30" s="61"/>
      <c r="R30" s="61"/>
      <c r="S30" s="61"/>
    </row>
    <row r="31" spans="1:19" ht="21.9" customHeight="1" x14ac:dyDescent="0.3">
      <c r="A31" s="91" t="s">
        <v>48</v>
      </c>
      <c r="B31" s="147">
        <v>2.6</v>
      </c>
      <c r="C31" s="93" t="s">
        <v>89</v>
      </c>
      <c r="D31" s="148">
        <f>$B$31-0.2</f>
        <v>2.4</v>
      </c>
      <c r="E31" s="119" t="s">
        <v>88</v>
      </c>
      <c r="F31" s="119" t="s">
        <v>88</v>
      </c>
      <c r="G31" s="149">
        <f>$B$31+0.2</f>
        <v>2.8000000000000003</v>
      </c>
      <c r="H31" s="97" t="s">
        <v>114</v>
      </c>
      <c r="I31" s="60"/>
      <c r="J31" s="60"/>
      <c r="K31" s="60"/>
      <c r="L31" s="60"/>
      <c r="M31" s="60"/>
      <c r="N31" s="61"/>
      <c r="O31" s="61"/>
      <c r="P31" s="61"/>
      <c r="Q31" s="61"/>
      <c r="R31" s="61"/>
      <c r="S31" s="61"/>
    </row>
    <row r="32" spans="1:19" ht="21.9" customHeight="1" x14ac:dyDescent="0.3">
      <c r="A32" s="91" t="s">
        <v>18</v>
      </c>
      <c r="B32" s="147">
        <v>5.8</v>
      </c>
      <c r="C32" s="93" t="s">
        <v>89</v>
      </c>
      <c r="D32" s="148">
        <f>$B$32-0.2</f>
        <v>5.6</v>
      </c>
      <c r="E32" s="119" t="s">
        <v>88</v>
      </c>
      <c r="F32" s="119" t="s">
        <v>88</v>
      </c>
      <c r="G32" s="149">
        <f>$B$32+0.2</f>
        <v>6</v>
      </c>
      <c r="H32" s="97" t="s">
        <v>114</v>
      </c>
      <c r="I32" s="60"/>
      <c r="J32" s="60"/>
      <c r="K32" s="60"/>
      <c r="L32" s="60"/>
      <c r="M32" s="60"/>
      <c r="N32" s="61"/>
      <c r="O32" s="61"/>
      <c r="P32" s="61"/>
      <c r="Q32" s="61"/>
      <c r="R32" s="61"/>
      <c r="S32" s="61"/>
    </row>
    <row r="33" spans="1:19" ht="21.9" customHeight="1" x14ac:dyDescent="0.3">
      <c r="A33" s="91" t="s">
        <v>21</v>
      </c>
      <c r="B33" s="158">
        <v>1008</v>
      </c>
      <c r="C33" s="93" t="s">
        <v>89</v>
      </c>
      <c r="D33" s="123">
        <f>ROUNDDOWN($B$33*0.95,0)</f>
        <v>957</v>
      </c>
      <c r="E33" s="119" t="s">
        <v>88</v>
      </c>
      <c r="F33" s="119" t="s">
        <v>88</v>
      </c>
      <c r="G33" s="124">
        <f>ROUNDUP($B$33*1.05,0)</f>
        <v>1059</v>
      </c>
      <c r="H33" s="97" t="s">
        <v>145</v>
      </c>
      <c r="I33" s="60"/>
      <c r="J33" s="60"/>
      <c r="K33" s="60"/>
      <c r="L33" s="60"/>
      <c r="M33" s="60"/>
      <c r="N33" s="61"/>
      <c r="O33" s="61"/>
      <c r="P33" s="61"/>
      <c r="Q33" s="61"/>
      <c r="R33" s="61"/>
      <c r="S33" s="61"/>
    </row>
    <row r="34" spans="1:19" ht="21.9" customHeight="1" x14ac:dyDescent="0.3">
      <c r="A34" s="91" t="s">
        <v>22</v>
      </c>
      <c r="B34" s="158">
        <v>215</v>
      </c>
      <c r="C34" s="93" t="s">
        <v>89</v>
      </c>
      <c r="D34" s="123">
        <f>ROUNDDOWN($B$34*0.9,0)</f>
        <v>193</v>
      </c>
      <c r="E34" s="119" t="s">
        <v>88</v>
      </c>
      <c r="F34" s="119" t="s">
        <v>88</v>
      </c>
      <c r="G34" s="124">
        <f>ROUNDUP($B$34*1.1,0)</f>
        <v>237</v>
      </c>
      <c r="H34" s="97" t="s">
        <v>146</v>
      </c>
      <c r="I34" s="60"/>
      <c r="J34" s="60"/>
      <c r="K34" s="60"/>
      <c r="L34" s="60"/>
      <c r="M34" s="60"/>
      <c r="N34" s="61"/>
      <c r="O34" s="61"/>
      <c r="P34" s="61"/>
      <c r="Q34" s="61"/>
      <c r="R34" s="61"/>
      <c r="S34" s="61"/>
    </row>
    <row r="35" spans="1:19" ht="21.9" customHeight="1" x14ac:dyDescent="0.3">
      <c r="A35" s="91" t="s">
        <v>23</v>
      </c>
      <c r="B35" s="158">
        <v>89</v>
      </c>
      <c r="C35" s="93" t="s">
        <v>89</v>
      </c>
      <c r="D35" s="123">
        <f>ROUNDDOWN($B$35*0.9,0)</f>
        <v>80</v>
      </c>
      <c r="E35" s="119" t="s">
        <v>88</v>
      </c>
      <c r="F35" s="119" t="s">
        <v>88</v>
      </c>
      <c r="G35" s="124">
        <f>ROUNDUP($B$35*1.1,0)</f>
        <v>98</v>
      </c>
      <c r="H35" s="97" t="s">
        <v>115</v>
      </c>
      <c r="I35" s="60"/>
      <c r="J35" s="60"/>
      <c r="K35" s="60"/>
      <c r="L35" s="60"/>
      <c r="M35" s="60"/>
      <c r="N35" s="61"/>
      <c r="O35" s="61"/>
      <c r="P35" s="61"/>
      <c r="Q35" s="61"/>
      <c r="R35" s="61"/>
      <c r="S35" s="61"/>
    </row>
    <row r="36" spans="1:19" ht="17.399999999999999" x14ac:dyDescent="0.5">
      <c r="A36" s="159"/>
      <c r="B36" s="160"/>
      <c r="C36" s="160"/>
      <c r="D36" s="161"/>
      <c r="E36" s="162"/>
      <c r="F36" s="162"/>
      <c r="G36" s="163"/>
      <c r="H36" s="160"/>
    </row>
    <row r="37" spans="1:19" s="8" customFormat="1" ht="17.399999999999999" x14ac:dyDescent="0.5">
      <c r="A37" s="164" t="s">
        <v>60</v>
      </c>
      <c r="B37" s="160"/>
      <c r="C37" s="160"/>
      <c r="D37" s="165"/>
      <c r="E37" s="162"/>
      <c r="F37" s="162"/>
      <c r="G37" s="163"/>
      <c r="H37" s="160"/>
      <c r="I37" s="62"/>
      <c r="J37" s="62"/>
      <c r="K37" s="62"/>
      <c r="L37" s="62"/>
      <c r="M37" s="62"/>
    </row>
    <row r="38" spans="1:19" ht="17.399999999999999" x14ac:dyDescent="0.5">
      <c r="A38" s="164" t="s">
        <v>121</v>
      </c>
      <c r="B38" s="159"/>
      <c r="C38" s="159"/>
      <c r="D38" s="165"/>
      <c r="E38" s="162"/>
      <c r="F38" s="162"/>
      <c r="G38" s="163"/>
      <c r="H38" s="160"/>
    </row>
    <row r="39" spans="1:19" ht="17.399999999999999" x14ac:dyDescent="0.5">
      <c r="A39" s="76"/>
      <c r="B39" s="77"/>
      <c r="C39" s="77"/>
    </row>
  </sheetData>
  <mergeCells count="2">
    <mergeCell ref="A1:H1"/>
    <mergeCell ref="D2:G2"/>
  </mergeCells>
  <phoneticPr fontId="5"/>
  <printOptions horizontalCentered="1"/>
  <pageMargins left="0.19685039370078741" right="0.19685039370078741" top="0.89" bottom="0.19685039370078741" header="0.27559055118110237" footer="0.31496062992125984"/>
  <pageSetup paperSize="9" scale="8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R20"/>
  <sheetViews>
    <sheetView zoomScale="73" zoomScaleNormal="73" workbookViewId="0">
      <selection activeCell="M12" sqref="M12"/>
    </sheetView>
  </sheetViews>
  <sheetFormatPr defaultRowHeight="13.2" x14ac:dyDescent="0.2"/>
  <cols>
    <col min="1" max="1" width="3.77734375" customWidth="1"/>
    <col min="2" max="2" width="8" customWidth="1"/>
    <col min="4" max="4" width="8.77734375" customWidth="1"/>
    <col min="5" max="5" width="9.6640625" customWidth="1"/>
    <col min="6" max="6" width="9.44140625" customWidth="1"/>
    <col min="7" max="9" width="8.77734375" customWidth="1"/>
    <col min="10" max="10" width="8.6640625" customWidth="1"/>
    <col min="11" max="11" width="9.33203125" customWidth="1"/>
    <col min="12" max="12" width="6.88671875" customWidth="1"/>
    <col min="13" max="13" width="9.77734375" customWidth="1"/>
    <col min="14" max="14" width="8.109375" customWidth="1"/>
    <col min="15" max="16" width="2.6640625" customWidth="1"/>
  </cols>
  <sheetData>
    <row r="1" spans="1:18" ht="20.100000000000001" customHeight="1" x14ac:dyDescent="0.45">
      <c r="F1" s="10" t="s">
        <v>9</v>
      </c>
    </row>
    <row r="2" spans="1:18" ht="15.9" customHeight="1" x14ac:dyDescent="0.3">
      <c r="A2" s="1" t="s">
        <v>46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40</v>
      </c>
      <c r="N2" s="74" t="s">
        <v>29</v>
      </c>
      <c r="O2" s="3" t="s">
        <v>30</v>
      </c>
      <c r="P2" s="4" t="s">
        <v>31</v>
      </c>
      <c r="Q2" s="9" t="s">
        <v>150</v>
      </c>
    </row>
    <row r="3" spans="1:18" ht="15.9" customHeight="1" x14ac:dyDescent="0.3">
      <c r="A3" s="167">
        <v>5</v>
      </c>
      <c r="B3" s="180"/>
      <c r="C3" s="180"/>
      <c r="D3" s="180"/>
      <c r="E3" s="180">
        <v>6.71</v>
      </c>
      <c r="F3" s="171"/>
      <c r="G3" s="180"/>
      <c r="H3" s="180"/>
      <c r="I3" s="180"/>
      <c r="J3" s="180">
        <v>6.75</v>
      </c>
      <c r="K3" s="180"/>
      <c r="L3" s="42">
        <v>6.7</v>
      </c>
      <c r="M3" s="44">
        <f t="shared" ref="M3:M12" si="0">AVERAGE(B3:K3)</f>
        <v>6.73</v>
      </c>
      <c r="N3" s="44">
        <f t="shared" ref="N3:N17" si="1">MAX(B3:K3)-MIN(B3:K3)</f>
        <v>4.0000000000000036E-2</v>
      </c>
      <c r="O3" s="5">
        <v>6.5</v>
      </c>
      <c r="P3" s="6">
        <v>6.9</v>
      </c>
      <c r="Q3" s="48">
        <f>M3/M3*100</f>
        <v>100</v>
      </c>
    </row>
    <row r="4" spans="1:18" ht="15.9" customHeight="1" x14ac:dyDescent="0.3">
      <c r="A4" s="167">
        <v>6</v>
      </c>
      <c r="B4" s="43">
        <v>6.6979999999999986</v>
      </c>
      <c r="C4" s="43">
        <v>6.7010256410256401</v>
      </c>
      <c r="D4" s="44">
        <v>6.7143750000000004</v>
      </c>
      <c r="E4" s="44">
        <v>6.6909999999999998</v>
      </c>
      <c r="F4" s="43">
        <v>6.7666666666666657</v>
      </c>
      <c r="G4" s="43">
        <v>6.76</v>
      </c>
      <c r="H4" s="81">
        <v>6.7519999999999998</v>
      </c>
      <c r="I4" s="43">
        <v>6.8</v>
      </c>
      <c r="J4" s="43">
        <v>6.7010256410256401</v>
      </c>
      <c r="K4" s="43">
        <v>6.7833333333333332</v>
      </c>
      <c r="L4" s="42">
        <v>6.7</v>
      </c>
      <c r="M4" s="44">
        <f t="shared" si="0"/>
        <v>6.7367426282051266</v>
      </c>
      <c r="N4" s="44">
        <f t="shared" si="1"/>
        <v>0.10899999999999999</v>
      </c>
      <c r="O4" s="5">
        <v>6.5</v>
      </c>
      <c r="P4" s="6">
        <v>6.9</v>
      </c>
      <c r="Q4" s="48">
        <f>M4/M$3*100</f>
        <v>100.10018764049222</v>
      </c>
    </row>
    <row r="5" spans="1:18" ht="15.9" customHeight="1" x14ac:dyDescent="0.3">
      <c r="A5" s="167">
        <v>7</v>
      </c>
      <c r="B5" s="43">
        <v>6.7224999999999993</v>
      </c>
      <c r="C5" s="43">
        <v>6.7117977528089918</v>
      </c>
      <c r="D5" s="44">
        <v>6.7733333333333334</v>
      </c>
      <c r="E5" s="44">
        <v>6.6790000000000003</v>
      </c>
      <c r="F5" s="43">
        <v>6.6937500000000014</v>
      </c>
      <c r="G5" s="43">
        <v>6.7163333333333322</v>
      </c>
      <c r="H5" s="81">
        <v>6.7320000000000002</v>
      </c>
      <c r="I5" s="43">
        <v>6.8</v>
      </c>
      <c r="J5" s="43">
        <v>6.76</v>
      </c>
      <c r="K5" s="43">
        <v>6.76</v>
      </c>
      <c r="L5" s="42">
        <v>6.7</v>
      </c>
      <c r="M5" s="44">
        <f t="shared" si="0"/>
        <v>6.7348714419475657</v>
      </c>
      <c r="N5" s="44">
        <f t="shared" si="1"/>
        <v>0.12099999999999955</v>
      </c>
      <c r="O5" s="5">
        <v>6.5</v>
      </c>
      <c r="P5" s="6">
        <v>6.9</v>
      </c>
      <c r="Q5" s="48">
        <f t="shared" ref="Q5:Q17" si="2">M5/M$3*100</f>
        <v>100.07238398139026</v>
      </c>
    </row>
    <row r="6" spans="1:18" ht="15.9" customHeight="1" x14ac:dyDescent="0.3">
      <c r="A6" s="167">
        <v>8</v>
      </c>
      <c r="B6" s="43">
        <v>6.7085714285714282</v>
      </c>
      <c r="C6" s="43">
        <v>6.7296551724137945</v>
      </c>
      <c r="D6" s="44">
        <v>6.7410000000000014</v>
      </c>
      <c r="E6" s="44">
        <v>6.6929999999999996</v>
      </c>
      <c r="F6" s="43">
        <v>6.6950000000000003</v>
      </c>
      <c r="G6" s="43">
        <v>6.7065769230769234</v>
      </c>
      <c r="H6" s="81">
        <v>6.6980000000000004</v>
      </c>
      <c r="I6" s="43">
        <v>6.8</v>
      </c>
      <c r="J6" s="43">
        <v>6.81</v>
      </c>
      <c r="K6" s="43">
        <v>6.7500000000000018</v>
      </c>
      <c r="L6" s="42">
        <v>6.7</v>
      </c>
      <c r="M6" s="44">
        <f t="shared" si="0"/>
        <v>6.7331803524062153</v>
      </c>
      <c r="N6" s="44">
        <f t="shared" si="1"/>
        <v>0.11699999999999999</v>
      </c>
      <c r="O6" s="5">
        <v>6.5</v>
      </c>
      <c r="P6" s="6">
        <v>6.9</v>
      </c>
      <c r="Q6" s="48">
        <f t="shared" si="2"/>
        <v>100.04725635076099</v>
      </c>
    </row>
    <row r="7" spans="1:18" ht="15.9" customHeight="1" x14ac:dyDescent="0.3">
      <c r="A7" s="167">
        <v>9</v>
      </c>
      <c r="B7" s="43">
        <v>6.7179999999999991</v>
      </c>
      <c r="C7" s="43">
        <v>6.7162790697674435</v>
      </c>
      <c r="D7" s="44">
        <v>6.7341176470588229</v>
      </c>
      <c r="E7" s="44">
        <v>6.6870000000000003</v>
      </c>
      <c r="F7" s="43">
        <v>6.74</v>
      </c>
      <c r="G7" s="43">
        <v>6.7106315789473685</v>
      </c>
      <c r="H7" s="81">
        <v>6.7060000000000004</v>
      </c>
      <c r="I7" s="43">
        <v>6.8</v>
      </c>
      <c r="J7" s="43">
        <v>6.79</v>
      </c>
      <c r="K7" s="43">
        <v>6.8400000000000007</v>
      </c>
      <c r="L7" s="42">
        <v>6.7</v>
      </c>
      <c r="M7" s="44">
        <f t="shared" si="0"/>
        <v>6.7442028295773637</v>
      </c>
      <c r="N7" s="44">
        <f t="shared" si="1"/>
        <v>0.15300000000000047</v>
      </c>
      <c r="O7" s="5">
        <v>6.5</v>
      </c>
      <c r="P7" s="6">
        <v>6.9</v>
      </c>
      <c r="Q7" s="48">
        <f t="shared" si="2"/>
        <v>100.21103758658786</v>
      </c>
    </row>
    <row r="8" spans="1:18" ht="15.9" customHeight="1" x14ac:dyDescent="0.3">
      <c r="A8" s="167">
        <v>10</v>
      </c>
      <c r="B8" s="43">
        <v>6.708636363636364</v>
      </c>
      <c r="C8" s="43">
        <v>6.6957894736842096</v>
      </c>
      <c r="D8" s="44">
        <v>6.7495238095238088</v>
      </c>
      <c r="E8" s="44">
        <v>6.6950000000000003</v>
      </c>
      <c r="F8" s="43">
        <v>6.7272727272727275</v>
      </c>
      <c r="G8" s="43">
        <v>6.7031481481481476</v>
      </c>
      <c r="H8" s="81">
        <v>6.6980000000000004</v>
      </c>
      <c r="I8" s="43">
        <v>6.8</v>
      </c>
      <c r="J8" s="43">
        <v>6.82</v>
      </c>
      <c r="K8" s="43">
        <v>6.8315789473684214</v>
      </c>
      <c r="L8" s="42">
        <v>6.7</v>
      </c>
      <c r="M8" s="44">
        <f t="shared" si="0"/>
        <v>6.7428949469633679</v>
      </c>
      <c r="N8" s="44">
        <f t="shared" si="1"/>
        <v>0.13657894736842113</v>
      </c>
      <c r="O8" s="5">
        <v>6.5</v>
      </c>
      <c r="P8" s="6">
        <v>6.9</v>
      </c>
      <c r="Q8" s="48">
        <f t="shared" si="2"/>
        <v>100.19160396676622</v>
      </c>
    </row>
    <row r="9" spans="1:18" ht="15.9" customHeight="1" x14ac:dyDescent="0.3">
      <c r="A9" s="167">
        <v>11</v>
      </c>
      <c r="B9" s="43">
        <v>6.7099999999999991</v>
      </c>
      <c r="C9" s="43">
        <v>6.6976470588235273</v>
      </c>
      <c r="D9" s="44">
        <v>6.7062352941176471</v>
      </c>
      <c r="E9" s="44">
        <v>6.6920000000000002</v>
      </c>
      <c r="F9" s="43">
        <v>6.7150000000000007</v>
      </c>
      <c r="G9" s="43">
        <v>6.7286521739130425</v>
      </c>
      <c r="H9" s="81">
        <v>6.7190000000000003</v>
      </c>
      <c r="I9" s="43">
        <v>6.8</v>
      </c>
      <c r="J9" s="43">
        <v>6.83</v>
      </c>
      <c r="K9" s="43">
        <v>6.8100000000000005</v>
      </c>
      <c r="L9" s="42">
        <v>6.7</v>
      </c>
      <c r="M9" s="44">
        <f t="shared" si="0"/>
        <v>6.7408534526854211</v>
      </c>
      <c r="N9" s="44">
        <f t="shared" si="1"/>
        <v>0.1379999999999999</v>
      </c>
      <c r="O9" s="5">
        <v>6.5</v>
      </c>
      <c r="P9" s="6">
        <v>6.9</v>
      </c>
      <c r="Q9" s="48">
        <f t="shared" si="2"/>
        <v>100.16126972786658</v>
      </c>
    </row>
    <row r="10" spans="1:18" ht="15.9" customHeight="1" x14ac:dyDescent="0.3">
      <c r="A10" s="167">
        <v>12</v>
      </c>
      <c r="B10" s="43">
        <v>6.7231249999999996</v>
      </c>
      <c r="C10" s="43">
        <v>6.7361386138613826</v>
      </c>
      <c r="D10" s="44">
        <v>6.7188235294117646</v>
      </c>
      <c r="E10" s="44">
        <v>6.7519999999999998</v>
      </c>
      <c r="F10" s="43">
        <v>6.7052631578947377</v>
      </c>
      <c r="G10" s="43">
        <v>6.7153913043478255</v>
      </c>
      <c r="H10" s="81">
        <v>6.7210000000000001</v>
      </c>
      <c r="I10" s="43">
        <v>6.8</v>
      </c>
      <c r="J10" s="43">
        <v>6.82</v>
      </c>
      <c r="K10" s="43">
        <v>6.8000000000000016</v>
      </c>
      <c r="L10" s="42">
        <v>6.7</v>
      </c>
      <c r="M10" s="44">
        <f t="shared" si="0"/>
        <v>6.7491741605515712</v>
      </c>
      <c r="N10" s="44">
        <f t="shared" si="1"/>
        <v>0.11473684210526258</v>
      </c>
      <c r="O10" s="5">
        <v>6.5</v>
      </c>
      <c r="P10" s="6">
        <v>6.9</v>
      </c>
      <c r="Q10" s="48">
        <f t="shared" si="2"/>
        <v>100.28490580314369</v>
      </c>
    </row>
    <row r="11" spans="1:18" ht="15.9" customHeight="1" x14ac:dyDescent="0.3">
      <c r="A11" s="167">
        <v>1</v>
      </c>
      <c r="B11" s="43">
        <v>6.7174999999999994</v>
      </c>
      <c r="C11" s="43">
        <v>6.7274000000000003</v>
      </c>
      <c r="D11" s="44">
        <v>6.6986666666666652</v>
      </c>
      <c r="E11" s="44">
        <v>6.75</v>
      </c>
      <c r="F11" s="43">
        <v>6.7263157894736851</v>
      </c>
      <c r="G11" s="43">
        <v>6.7133999999999991</v>
      </c>
      <c r="H11" s="41">
        <v>6.7130000000000001</v>
      </c>
      <c r="I11" s="43">
        <v>6.82</v>
      </c>
      <c r="J11" s="43">
        <v>6.82</v>
      </c>
      <c r="K11" s="43">
        <v>6.7714285714285705</v>
      </c>
      <c r="L11" s="42">
        <v>6.7</v>
      </c>
      <c r="M11" s="44">
        <f t="shared" si="0"/>
        <v>6.7457711027568923</v>
      </c>
      <c r="N11" s="44">
        <f t="shared" si="1"/>
        <v>0.12133333333333507</v>
      </c>
      <c r="O11" s="5">
        <v>6.5</v>
      </c>
      <c r="P11" s="6">
        <v>6.9</v>
      </c>
      <c r="Q11" s="48">
        <f t="shared" si="2"/>
        <v>100.23434030842336</v>
      </c>
    </row>
    <row r="12" spans="1:18" ht="15.9" customHeight="1" x14ac:dyDescent="0.3">
      <c r="A12" s="167">
        <v>2</v>
      </c>
      <c r="B12" s="43">
        <v>6.7411111111111106</v>
      </c>
      <c r="C12" s="43">
        <v>6.7085185185185185</v>
      </c>
      <c r="D12" s="44">
        <v>6.66</v>
      </c>
      <c r="E12" s="44">
        <v>6.7439999999999998</v>
      </c>
      <c r="F12" s="43">
        <v>6.7823529411764696</v>
      </c>
      <c r="G12" s="43">
        <v>6.6996818181818183</v>
      </c>
      <c r="H12" s="81">
        <v>6.7080000000000002</v>
      </c>
      <c r="I12" s="43">
        <v>6.81</v>
      </c>
      <c r="J12" s="43">
        <v>6.78</v>
      </c>
      <c r="K12" s="43">
        <v>6.7666666666666657</v>
      </c>
      <c r="L12" s="42">
        <v>6.7</v>
      </c>
      <c r="M12" s="44">
        <f t="shared" si="0"/>
        <v>6.740033105565459</v>
      </c>
      <c r="N12" s="44">
        <f t="shared" si="1"/>
        <v>0.14999999999999947</v>
      </c>
      <c r="O12" s="5">
        <v>6.5</v>
      </c>
      <c r="P12" s="6">
        <v>6.9</v>
      </c>
      <c r="Q12" s="48">
        <f t="shared" si="2"/>
        <v>100.14908032043772</v>
      </c>
    </row>
    <row r="13" spans="1:18" ht="15.9" customHeight="1" x14ac:dyDescent="0.3">
      <c r="A13" s="167">
        <v>3</v>
      </c>
      <c r="B13" s="43"/>
      <c r="C13" s="43"/>
      <c r="D13" s="44"/>
      <c r="E13" s="44"/>
      <c r="F13" s="43"/>
      <c r="G13" s="43"/>
      <c r="H13" s="43"/>
      <c r="I13" s="43"/>
      <c r="J13" s="43"/>
      <c r="K13" s="43"/>
      <c r="L13" s="42">
        <v>6.7</v>
      </c>
      <c r="M13" s="44"/>
      <c r="N13" s="44">
        <f t="shared" si="1"/>
        <v>0</v>
      </c>
      <c r="O13" s="5">
        <v>6.5</v>
      </c>
      <c r="P13" s="6">
        <v>6.9</v>
      </c>
      <c r="Q13" s="48">
        <f t="shared" si="2"/>
        <v>0</v>
      </c>
    </row>
    <row r="14" spans="1:18" ht="15.9" customHeight="1" x14ac:dyDescent="0.3">
      <c r="A14" s="167">
        <v>4</v>
      </c>
      <c r="B14" s="43"/>
      <c r="C14" s="43"/>
      <c r="D14" s="44"/>
      <c r="E14" s="44"/>
      <c r="F14" s="43"/>
      <c r="G14" s="81"/>
      <c r="H14" s="43"/>
      <c r="I14" s="43"/>
      <c r="J14" s="43"/>
      <c r="K14" s="43"/>
      <c r="L14" s="42">
        <v>6.7</v>
      </c>
      <c r="M14" s="44"/>
      <c r="N14" s="44">
        <f t="shared" si="1"/>
        <v>0</v>
      </c>
      <c r="O14" s="5">
        <v>6.5</v>
      </c>
      <c r="P14" s="6">
        <v>6.9</v>
      </c>
      <c r="Q14" s="48">
        <f t="shared" si="2"/>
        <v>0</v>
      </c>
    </row>
    <row r="15" spans="1:18" ht="15.9" customHeight="1" x14ac:dyDescent="0.3">
      <c r="A15" s="167">
        <v>5</v>
      </c>
      <c r="B15" s="43"/>
      <c r="C15" s="43"/>
      <c r="D15" s="44"/>
      <c r="E15" s="44"/>
      <c r="F15" s="43"/>
      <c r="G15" s="43"/>
      <c r="H15" s="43"/>
      <c r="I15" s="43"/>
      <c r="J15" s="43"/>
      <c r="K15" s="43"/>
      <c r="L15" s="42">
        <v>6.7</v>
      </c>
      <c r="M15" s="44"/>
      <c r="N15" s="44">
        <f t="shared" si="1"/>
        <v>0</v>
      </c>
      <c r="O15" s="5">
        <v>6.5</v>
      </c>
      <c r="P15" s="6">
        <v>6.9</v>
      </c>
      <c r="Q15" s="48">
        <f t="shared" si="2"/>
        <v>0</v>
      </c>
      <c r="R15" s="7"/>
    </row>
    <row r="16" spans="1:18" ht="15.9" customHeight="1" x14ac:dyDescent="0.3">
      <c r="A16" s="167">
        <v>6</v>
      </c>
      <c r="B16" s="43"/>
      <c r="C16" s="43"/>
      <c r="D16" s="172"/>
      <c r="E16" s="44"/>
      <c r="F16" s="43"/>
      <c r="G16" s="43"/>
      <c r="H16" s="43"/>
      <c r="I16" s="43"/>
      <c r="J16" s="43"/>
      <c r="K16" s="43"/>
      <c r="L16" s="42">
        <v>6.7</v>
      </c>
      <c r="M16" s="44"/>
      <c r="N16" s="44">
        <f t="shared" si="1"/>
        <v>0</v>
      </c>
      <c r="O16" s="5">
        <v>6.5</v>
      </c>
      <c r="P16" s="6">
        <v>6.9</v>
      </c>
      <c r="Q16" s="48">
        <f t="shared" si="2"/>
        <v>0</v>
      </c>
      <c r="R16" s="7"/>
    </row>
    <row r="17" spans="1:18" ht="15.9" customHeight="1" x14ac:dyDescent="0.3">
      <c r="A17" s="167">
        <v>7</v>
      </c>
      <c r="B17" s="43"/>
      <c r="C17" s="43"/>
      <c r="D17" s="172"/>
      <c r="E17" s="44"/>
      <c r="F17" s="43"/>
      <c r="G17" s="43"/>
      <c r="H17" s="43"/>
      <c r="I17" s="43"/>
      <c r="J17" s="43"/>
      <c r="K17" s="43"/>
      <c r="L17" s="42">
        <v>6.7</v>
      </c>
      <c r="M17" s="44"/>
      <c r="N17" s="44">
        <f t="shared" si="1"/>
        <v>0</v>
      </c>
      <c r="O17" s="5">
        <v>6.5</v>
      </c>
      <c r="P17" s="6">
        <v>6.9</v>
      </c>
      <c r="Q17" s="48">
        <f t="shared" si="2"/>
        <v>0</v>
      </c>
      <c r="R17" s="7"/>
    </row>
    <row r="18" spans="1:18" ht="15.9" customHeight="1" x14ac:dyDescent="0.3">
      <c r="A18" s="167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2">
        <v>6.7</v>
      </c>
      <c r="M18" s="44"/>
      <c r="N18" s="44">
        <f>MAX(B18:K18)-MIN(B18:K18)</f>
        <v>0</v>
      </c>
      <c r="O18" s="5">
        <v>6.5</v>
      </c>
      <c r="P18" s="6">
        <v>6.9</v>
      </c>
      <c r="Q18" s="48">
        <f>M18/M$3*100</f>
        <v>0</v>
      </c>
      <c r="R18" s="7"/>
    </row>
    <row r="19" spans="1:18" ht="15.9" customHeight="1" x14ac:dyDescent="0.3">
      <c r="A19" s="167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2">
        <v>6.7</v>
      </c>
      <c r="M19" s="44"/>
      <c r="N19" s="44">
        <f>MAX(B19:K19)-MIN(B19:K19)</f>
        <v>0</v>
      </c>
      <c r="O19" s="5">
        <v>6.5</v>
      </c>
      <c r="P19" s="6">
        <v>6.9</v>
      </c>
      <c r="Q19" s="48">
        <f>M19/M$3*100</f>
        <v>0</v>
      </c>
      <c r="R19" s="7"/>
    </row>
    <row r="20" spans="1:18" ht="15.9" customHeight="1" x14ac:dyDescent="0.3">
      <c r="A20" s="167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42">
        <v>6.7</v>
      </c>
      <c r="M20" s="44"/>
      <c r="N20" s="44">
        <f>MAX(B20:K20)-MIN(B20:K20)</f>
        <v>0</v>
      </c>
      <c r="O20" s="5">
        <v>6.5</v>
      </c>
      <c r="P20" s="6">
        <v>6.9</v>
      </c>
      <c r="Q20" s="48">
        <f>M20/M$3*100</f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R21"/>
  <sheetViews>
    <sheetView zoomScale="73" zoomScaleNormal="73" workbookViewId="0">
      <selection activeCell="M12" sqref="M12"/>
    </sheetView>
  </sheetViews>
  <sheetFormatPr defaultRowHeight="13.2" x14ac:dyDescent="0.2"/>
  <cols>
    <col min="1" max="1" width="3.77734375" customWidth="1"/>
    <col min="2" max="2" width="7.77734375" customWidth="1"/>
    <col min="4" max="4" width="8.77734375" customWidth="1"/>
    <col min="5" max="5" width="9.88671875" customWidth="1"/>
    <col min="6" max="6" width="9.44140625" customWidth="1"/>
    <col min="7" max="8" width="8.77734375" customWidth="1"/>
    <col min="9" max="9" width="8.44140625" customWidth="1"/>
    <col min="10" max="10" width="8.6640625" customWidth="1"/>
    <col min="11" max="11" width="9.33203125" customWidth="1"/>
    <col min="12" max="12" width="6.88671875" customWidth="1"/>
    <col min="13" max="13" width="10.88671875" customWidth="1"/>
    <col min="14" max="14" width="8.6640625" customWidth="1"/>
    <col min="15" max="16" width="2.6640625" customWidth="1"/>
  </cols>
  <sheetData>
    <row r="1" spans="1:18" ht="20.100000000000001" customHeight="1" x14ac:dyDescent="0.45">
      <c r="F1" s="10" t="s">
        <v>87</v>
      </c>
    </row>
    <row r="2" spans="1:18" ht="15.9" customHeight="1" x14ac:dyDescent="0.3">
      <c r="A2" s="1" t="s">
        <v>46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40</v>
      </c>
      <c r="N2" s="74" t="s">
        <v>29</v>
      </c>
      <c r="O2" s="3" t="s">
        <v>30</v>
      </c>
      <c r="P2" s="4" t="s">
        <v>31</v>
      </c>
      <c r="Q2" s="9" t="s">
        <v>150</v>
      </c>
    </row>
    <row r="3" spans="1:18" ht="15.9" customHeight="1" x14ac:dyDescent="0.3">
      <c r="A3" s="167">
        <v>5</v>
      </c>
      <c r="B3" s="170"/>
      <c r="C3" s="170"/>
      <c r="D3" s="170"/>
      <c r="E3" s="170">
        <v>4.1900000000000004</v>
      </c>
      <c r="F3" s="170"/>
      <c r="G3" s="170"/>
      <c r="H3" s="170"/>
      <c r="I3" s="170"/>
      <c r="J3" s="170">
        <v>4.25</v>
      </c>
      <c r="K3" s="170"/>
      <c r="L3" s="42">
        <v>4.2</v>
      </c>
      <c r="M3" s="44">
        <f t="shared" ref="M3:M12" si="0">AVERAGE(B3:K3)</f>
        <v>4.2200000000000006</v>
      </c>
      <c r="N3" s="44">
        <f t="shared" ref="N3:N17" si="1">MAX(B3:K3)-MIN(B3:K3)</f>
        <v>5.9999999999999609E-2</v>
      </c>
      <c r="O3" s="5">
        <v>4</v>
      </c>
      <c r="P3" s="6">
        <v>4.4000000000000004</v>
      </c>
      <c r="Q3" s="48">
        <f>M3/M3*100</f>
        <v>100</v>
      </c>
    </row>
    <row r="4" spans="1:18" ht="15.9" customHeight="1" x14ac:dyDescent="0.3">
      <c r="A4" s="167">
        <v>6</v>
      </c>
      <c r="B4" s="43">
        <v>4.2194999999999991</v>
      </c>
      <c r="C4" s="43">
        <v>4.1825316455696182</v>
      </c>
      <c r="D4" s="44">
        <v>4.1412500000000003</v>
      </c>
      <c r="E4" s="44">
        <v>4.1340000000000003</v>
      </c>
      <c r="F4" s="43">
        <v>4.2055555555555566</v>
      </c>
      <c r="G4" s="43">
        <v>4.16</v>
      </c>
      <c r="H4" s="43">
        <v>4.1280000000000001</v>
      </c>
      <c r="I4" s="43">
        <v>4.26</v>
      </c>
      <c r="J4" s="43">
        <v>4.1825316455696182</v>
      </c>
      <c r="K4" s="43">
        <v>4.2000000000000011</v>
      </c>
      <c r="L4" s="42">
        <v>4.2</v>
      </c>
      <c r="M4" s="44">
        <f t="shared" si="0"/>
        <v>4.1813368846694789</v>
      </c>
      <c r="N4" s="44">
        <f t="shared" si="1"/>
        <v>0.13199999999999967</v>
      </c>
      <c r="O4" s="5">
        <v>4</v>
      </c>
      <c r="P4" s="6">
        <v>4.4000000000000004</v>
      </c>
      <c r="Q4" s="48">
        <f>M4/M$3*100</f>
        <v>99.083812432926024</v>
      </c>
    </row>
    <row r="5" spans="1:18" ht="15.9" customHeight="1" x14ac:dyDescent="0.3">
      <c r="A5" s="167">
        <v>7</v>
      </c>
      <c r="B5" s="43">
        <v>4.2099999999999991</v>
      </c>
      <c r="C5" s="43">
        <v>4.1740449438202232</v>
      </c>
      <c r="D5" s="44">
        <v>4.1645000000000003</v>
      </c>
      <c r="E5" s="44">
        <v>4.1189999999999998</v>
      </c>
      <c r="F5" s="43">
        <v>4.2000000000000011</v>
      </c>
      <c r="G5" s="43">
        <v>4.2275</v>
      </c>
      <c r="H5" s="43">
        <v>4.1260000000000003</v>
      </c>
      <c r="I5" s="43">
        <v>4.25</v>
      </c>
      <c r="J5" s="43">
        <v>4.24</v>
      </c>
      <c r="K5" s="43">
        <v>4.2050000000000018</v>
      </c>
      <c r="L5" s="42">
        <v>4.2</v>
      </c>
      <c r="M5" s="44">
        <f t="shared" si="0"/>
        <v>4.1916044943820223</v>
      </c>
      <c r="N5" s="44">
        <f t="shared" si="1"/>
        <v>0.13100000000000023</v>
      </c>
      <c r="O5" s="5">
        <v>4</v>
      </c>
      <c r="P5" s="6">
        <v>4.4000000000000004</v>
      </c>
      <c r="Q5" s="48">
        <f t="shared" ref="Q5:Q17" si="2">M5/M$3*100</f>
        <v>99.327120719953115</v>
      </c>
    </row>
    <row r="6" spans="1:18" ht="15.9" customHeight="1" x14ac:dyDescent="0.3">
      <c r="A6" s="167">
        <v>8</v>
      </c>
      <c r="B6" s="43">
        <v>4.2257142857142851</v>
      </c>
      <c r="C6" s="43">
        <v>4.1998850574712652</v>
      </c>
      <c r="D6" s="44">
        <v>4.1736842105263152</v>
      </c>
      <c r="E6" s="44">
        <v>4.1459999999999999</v>
      </c>
      <c r="F6" s="43">
        <v>4.18</v>
      </c>
      <c r="G6" s="43">
        <v>4.1841538461538459</v>
      </c>
      <c r="H6" s="43">
        <v>4.1749999999999998</v>
      </c>
      <c r="I6" s="43">
        <v>4.2699999999999996</v>
      </c>
      <c r="J6" s="43">
        <v>4.2300000000000004</v>
      </c>
      <c r="K6" s="43">
        <v>4.205000000000001</v>
      </c>
      <c r="L6" s="42">
        <v>4.2</v>
      </c>
      <c r="M6" s="44">
        <f t="shared" si="0"/>
        <v>4.1989437399865706</v>
      </c>
      <c r="N6" s="44">
        <f t="shared" si="1"/>
        <v>0.12399999999999967</v>
      </c>
      <c r="O6" s="5">
        <v>4</v>
      </c>
      <c r="P6" s="6">
        <v>4.4000000000000004</v>
      </c>
      <c r="Q6" s="48">
        <f t="shared" si="2"/>
        <v>99.501036492572752</v>
      </c>
    </row>
    <row r="7" spans="1:18" ht="15.9" customHeight="1" x14ac:dyDescent="0.3">
      <c r="A7" s="167">
        <v>9</v>
      </c>
      <c r="B7" s="43">
        <v>4.2289999999999992</v>
      </c>
      <c r="C7" s="43">
        <v>4.1904999999999992</v>
      </c>
      <c r="D7" s="44">
        <v>4.1582352941176479</v>
      </c>
      <c r="E7" s="44">
        <v>4.125</v>
      </c>
      <c r="F7" s="43">
        <v>4.2000000000000011</v>
      </c>
      <c r="G7" s="43">
        <v>4.1811052631578951</v>
      </c>
      <c r="H7" s="43">
        <v>4.1859999999999999</v>
      </c>
      <c r="I7" s="43">
        <v>4.28</v>
      </c>
      <c r="J7" s="43">
        <v>4.2</v>
      </c>
      <c r="K7" s="43">
        <v>4.1900000000000004</v>
      </c>
      <c r="L7" s="42">
        <v>4.2</v>
      </c>
      <c r="M7" s="44">
        <f t="shared" si="0"/>
        <v>4.1939840557275545</v>
      </c>
      <c r="N7" s="44">
        <f t="shared" si="1"/>
        <v>0.15500000000000025</v>
      </c>
      <c r="O7" s="5">
        <v>4</v>
      </c>
      <c r="P7" s="6">
        <v>4.4000000000000004</v>
      </c>
      <c r="Q7" s="48">
        <f t="shared" si="2"/>
        <v>99.38350842956288</v>
      </c>
    </row>
    <row r="8" spans="1:18" ht="15.9" customHeight="1" x14ac:dyDescent="0.3">
      <c r="A8" s="167">
        <v>10</v>
      </c>
      <c r="B8" s="43">
        <v>4.2222727272727276</v>
      </c>
      <c r="C8" s="43">
        <v>4.196236559139785</v>
      </c>
      <c r="D8" s="44">
        <v>4.1504545454545445</v>
      </c>
      <c r="E8" s="44">
        <v>4.1150000000000002</v>
      </c>
      <c r="F8" s="43">
        <v>4.1363636363636358</v>
      </c>
      <c r="G8" s="43">
        <v>4.1622222222222227</v>
      </c>
      <c r="H8" s="43">
        <v>4.194</v>
      </c>
      <c r="I8" s="43">
        <v>4.25</v>
      </c>
      <c r="J8" s="43">
        <v>4.25</v>
      </c>
      <c r="K8" s="43">
        <v>4.2000000000000011</v>
      </c>
      <c r="L8" s="42">
        <v>4.2</v>
      </c>
      <c r="M8" s="44">
        <f t="shared" si="0"/>
        <v>4.1876549690452922</v>
      </c>
      <c r="N8" s="44">
        <f t="shared" si="1"/>
        <v>0.13499999999999979</v>
      </c>
      <c r="O8" s="5">
        <v>4</v>
      </c>
      <c r="P8" s="6">
        <v>4.4000000000000004</v>
      </c>
      <c r="Q8" s="48">
        <f t="shared" si="2"/>
        <v>99.233530072163319</v>
      </c>
    </row>
    <row r="9" spans="1:18" ht="15.9" customHeight="1" x14ac:dyDescent="0.3">
      <c r="A9" s="167">
        <v>11</v>
      </c>
      <c r="B9" s="43">
        <v>4.2069999999999999</v>
      </c>
      <c r="C9" s="43">
        <v>4.207213114754099</v>
      </c>
      <c r="D9" s="44">
        <v>4.2027777777777775</v>
      </c>
      <c r="E9" s="44">
        <v>4.0949999999999998</v>
      </c>
      <c r="F9" s="43">
        <v>4.1750000000000016</v>
      </c>
      <c r="G9" s="43">
        <v>4.1730434782608699</v>
      </c>
      <c r="H9" s="43">
        <v>4.2279999999999998</v>
      </c>
      <c r="I9" s="43">
        <v>4.26</v>
      </c>
      <c r="J9" s="43">
        <v>4.29</v>
      </c>
      <c r="K9" s="43">
        <v>4.2200000000000006</v>
      </c>
      <c r="L9" s="42">
        <v>4.2</v>
      </c>
      <c r="M9" s="44">
        <f t="shared" si="0"/>
        <v>4.2058034370792736</v>
      </c>
      <c r="N9" s="44">
        <f t="shared" si="1"/>
        <v>0.19500000000000028</v>
      </c>
      <c r="O9" s="5">
        <v>4</v>
      </c>
      <c r="P9" s="6">
        <v>4.4000000000000004</v>
      </c>
      <c r="Q9" s="48">
        <f t="shared" si="2"/>
        <v>99.663588556380873</v>
      </c>
    </row>
    <row r="10" spans="1:18" ht="15.9" customHeight="1" x14ac:dyDescent="0.3">
      <c r="A10" s="167">
        <v>12</v>
      </c>
      <c r="B10" s="43">
        <v>4.2056250000000004</v>
      </c>
      <c r="C10" s="43">
        <v>4.1991578947368415</v>
      </c>
      <c r="D10" s="44">
        <v>4.1935294117647057</v>
      </c>
      <c r="E10" s="44">
        <v>4.2160000000000002</v>
      </c>
      <c r="F10" s="43">
        <v>4.1894736842105278</v>
      </c>
      <c r="G10" s="43">
        <v>4.1733478260869568</v>
      </c>
      <c r="H10" s="43">
        <v>4.2279999999999998</v>
      </c>
      <c r="I10" s="43">
        <v>4.25</v>
      </c>
      <c r="J10" s="43">
        <v>4.29</v>
      </c>
      <c r="K10" s="43">
        <v>4.2150000000000016</v>
      </c>
      <c r="L10" s="42">
        <v>4.2</v>
      </c>
      <c r="M10" s="44">
        <f t="shared" si="0"/>
        <v>4.216013381679903</v>
      </c>
      <c r="N10" s="44">
        <f t="shared" si="1"/>
        <v>0.11665217391304328</v>
      </c>
      <c r="O10" s="5">
        <v>4</v>
      </c>
      <c r="P10" s="6">
        <v>4.4000000000000004</v>
      </c>
      <c r="Q10" s="48">
        <f t="shared" si="2"/>
        <v>99.905530371561667</v>
      </c>
    </row>
    <row r="11" spans="1:18" ht="15.9" customHeight="1" x14ac:dyDescent="0.3">
      <c r="A11" s="167">
        <v>1</v>
      </c>
      <c r="B11" s="43">
        <v>4.2204999999999995</v>
      </c>
      <c r="C11" s="43">
        <v>4.1809090909090907</v>
      </c>
      <c r="D11" s="44">
        <v>4.1399999999999997</v>
      </c>
      <c r="E11" s="44">
        <v>4.2409999999999997</v>
      </c>
      <c r="F11" s="43">
        <v>4.1684210526315795</v>
      </c>
      <c r="G11" s="43">
        <v>4.1855600000000006</v>
      </c>
      <c r="H11" s="43">
        <v>4.2080000000000002</v>
      </c>
      <c r="I11" s="43">
        <v>4.2699999999999996</v>
      </c>
      <c r="J11" s="43">
        <v>4.3</v>
      </c>
      <c r="K11" s="43">
        <v>4.242857142857142</v>
      </c>
      <c r="L11" s="42">
        <v>4.2</v>
      </c>
      <c r="M11" s="44">
        <f t="shared" si="0"/>
        <v>4.2157247286397812</v>
      </c>
      <c r="N11" s="44">
        <f t="shared" si="1"/>
        <v>0.16000000000000014</v>
      </c>
      <c r="O11" s="5">
        <v>4</v>
      </c>
      <c r="P11" s="6">
        <v>4.4000000000000004</v>
      </c>
      <c r="Q11" s="48">
        <f t="shared" si="2"/>
        <v>99.898690252127494</v>
      </c>
    </row>
    <row r="12" spans="1:18" ht="15.9" customHeight="1" x14ac:dyDescent="0.3">
      <c r="A12" s="167">
        <v>2</v>
      </c>
      <c r="B12" s="43">
        <v>4.2338888888888881</v>
      </c>
      <c r="C12" s="43">
        <v>4.1743749999999977</v>
      </c>
      <c r="D12" s="44">
        <v>4.1025</v>
      </c>
      <c r="E12" s="44">
        <v>4.3250000000000002</v>
      </c>
      <c r="F12" s="43">
        <v>4.147058823529413</v>
      </c>
      <c r="G12" s="43">
        <v>4.2015909090909096</v>
      </c>
      <c r="H12" s="43">
        <v>4.2140000000000004</v>
      </c>
      <c r="I12" s="43">
        <v>4.2699999999999996</v>
      </c>
      <c r="J12" s="43">
        <v>4.28</v>
      </c>
      <c r="K12" s="43">
        <v>4.24</v>
      </c>
      <c r="L12" s="42">
        <v>4.2</v>
      </c>
      <c r="M12" s="44">
        <f t="shared" si="0"/>
        <v>4.2188413621509202</v>
      </c>
      <c r="N12" s="44">
        <f t="shared" si="1"/>
        <v>0.22250000000000014</v>
      </c>
      <c r="O12" s="5">
        <v>4</v>
      </c>
      <c r="P12" s="6">
        <v>4.4000000000000004</v>
      </c>
      <c r="Q12" s="48">
        <f t="shared" si="2"/>
        <v>99.97254412679905</v>
      </c>
    </row>
    <row r="13" spans="1:18" ht="15.9" customHeight="1" x14ac:dyDescent="0.3">
      <c r="A13" s="167">
        <v>3</v>
      </c>
      <c r="B13" s="43"/>
      <c r="C13" s="43"/>
      <c r="D13" s="44"/>
      <c r="E13" s="44"/>
      <c r="F13" s="43"/>
      <c r="G13" s="43"/>
      <c r="H13" s="43"/>
      <c r="I13" s="43"/>
      <c r="J13" s="43"/>
      <c r="K13" s="43"/>
      <c r="L13" s="42">
        <v>4.2</v>
      </c>
      <c r="M13" s="44"/>
      <c r="N13" s="44">
        <f t="shared" si="1"/>
        <v>0</v>
      </c>
      <c r="O13" s="5">
        <v>4</v>
      </c>
      <c r="P13" s="6">
        <v>4.4000000000000004</v>
      </c>
      <c r="Q13" s="48">
        <f t="shared" si="2"/>
        <v>0</v>
      </c>
    </row>
    <row r="14" spans="1:18" ht="15.9" customHeight="1" x14ac:dyDescent="0.3">
      <c r="A14" s="167">
        <v>4</v>
      </c>
      <c r="B14" s="43"/>
      <c r="C14" s="43"/>
      <c r="D14" s="44"/>
      <c r="E14" s="44"/>
      <c r="F14" s="43"/>
      <c r="G14" s="81"/>
      <c r="H14" s="43"/>
      <c r="I14" s="43"/>
      <c r="J14" s="43"/>
      <c r="K14" s="43"/>
      <c r="L14" s="42">
        <v>4.2</v>
      </c>
      <c r="M14" s="44"/>
      <c r="N14" s="44">
        <f t="shared" si="1"/>
        <v>0</v>
      </c>
      <c r="O14" s="5">
        <v>4</v>
      </c>
      <c r="P14" s="6">
        <v>4.4000000000000004</v>
      </c>
      <c r="Q14" s="48">
        <f t="shared" si="2"/>
        <v>0</v>
      </c>
    </row>
    <row r="15" spans="1:18" ht="15.9" customHeight="1" x14ac:dyDescent="0.3">
      <c r="A15" s="167">
        <v>5</v>
      </c>
      <c r="B15" s="43"/>
      <c r="C15" s="43"/>
      <c r="D15" s="44"/>
      <c r="E15" s="44"/>
      <c r="F15" s="43"/>
      <c r="G15" s="43"/>
      <c r="H15" s="43"/>
      <c r="I15" s="43"/>
      <c r="J15" s="43"/>
      <c r="K15" s="43"/>
      <c r="L15" s="42">
        <v>4.2</v>
      </c>
      <c r="M15" s="44"/>
      <c r="N15" s="44">
        <f t="shared" si="1"/>
        <v>0</v>
      </c>
      <c r="O15" s="5">
        <v>4</v>
      </c>
      <c r="P15" s="6">
        <v>4.4000000000000004</v>
      </c>
      <c r="Q15" s="48">
        <f t="shared" si="2"/>
        <v>0</v>
      </c>
      <c r="R15" s="7"/>
    </row>
    <row r="16" spans="1:18" ht="15.9" customHeight="1" x14ac:dyDescent="0.3">
      <c r="A16" s="167">
        <v>6</v>
      </c>
      <c r="B16" s="43"/>
      <c r="C16" s="43"/>
      <c r="D16" s="172"/>
      <c r="E16" s="44"/>
      <c r="F16" s="43"/>
      <c r="G16" s="43"/>
      <c r="H16" s="43"/>
      <c r="I16" s="43"/>
      <c r="J16" s="43"/>
      <c r="K16" s="43"/>
      <c r="L16" s="42">
        <v>4.2</v>
      </c>
      <c r="M16" s="44"/>
      <c r="N16" s="44">
        <f t="shared" si="1"/>
        <v>0</v>
      </c>
      <c r="O16" s="5">
        <v>4</v>
      </c>
      <c r="P16" s="6">
        <v>4.4000000000000004</v>
      </c>
      <c r="Q16" s="48">
        <f t="shared" si="2"/>
        <v>0</v>
      </c>
      <c r="R16" s="7"/>
    </row>
    <row r="17" spans="1:18" ht="15.9" customHeight="1" x14ac:dyDescent="0.3">
      <c r="A17" s="167">
        <v>7</v>
      </c>
      <c r="B17" s="43"/>
      <c r="C17" s="43"/>
      <c r="D17" s="172"/>
      <c r="E17" s="44"/>
      <c r="F17" s="43"/>
      <c r="G17" s="43"/>
      <c r="H17" s="43"/>
      <c r="I17" s="43"/>
      <c r="J17" s="43"/>
      <c r="K17" s="43"/>
      <c r="L17" s="42">
        <v>4.2</v>
      </c>
      <c r="M17" s="44"/>
      <c r="N17" s="44">
        <f t="shared" si="1"/>
        <v>0</v>
      </c>
      <c r="O17" s="5">
        <v>4</v>
      </c>
      <c r="P17" s="6">
        <v>4.4000000000000004</v>
      </c>
      <c r="Q17" s="48">
        <f t="shared" si="2"/>
        <v>0</v>
      </c>
      <c r="R17" s="7"/>
    </row>
    <row r="18" spans="1:18" ht="15.9" customHeight="1" x14ac:dyDescent="0.3">
      <c r="A18" s="167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2">
        <v>4.2</v>
      </c>
      <c r="M18" s="44"/>
      <c r="N18" s="44">
        <f>MAX(B18:K18)-MIN(B18:K18)</f>
        <v>0</v>
      </c>
      <c r="O18" s="5">
        <v>4</v>
      </c>
      <c r="P18" s="6">
        <v>4.4000000000000004</v>
      </c>
      <c r="Q18" s="48">
        <f>M18/M$3*100</f>
        <v>0</v>
      </c>
      <c r="R18" s="7"/>
    </row>
    <row r="19" spans="1:18" ht="15.9" customHeight="1" x14ac:dyDescent="0.3">
      <c r="A19" s="167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2">
        <v>4.2</v>
      </c>
      <c r="M19" s="44"/>
      <c r="N19" s="44">
        <f>MAX(B19:K19)-MIN(B19:K19)</f>
        <v>0</v>
      </c>
      <c r="O19" s="5">
        <v>4</v>
      </c>
      <c r="P19" s="6">
        <v>4.4000000000000004</v>
      </c>
      <c r="Q19" s="48">
        <f>M19/M$3*100</f>
        <v>0</v>
      </c>
      <c r="R19" s="7"/>
    </row>
    <row r="20" spans="1:18" ht="15.9" customHeight="1" x14ac:dyDescent="0.3">
      <c r="A20" s="167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42">
        <v>4.2</v>
      </c>
      <c r="M20" s="44"/>
      <c r="N20" s="44">
        <f>MAX(B20:K20)-MIN(B20:K20)</f>
        <v>0</v>
      </c>
      <c r="O20" s="5">
        <v>4</v>
      </c>
      <c r="P20" s="6">
        <v>4.4000000000000004</v>
      </c>
      <c r="Q20" s="48">
        <f>M20/M$3*100</f>
        <v>0</v>
      </c>
      <c r="R20" s="7"/>
    </row>
    <row r="21" spans="1:18" ht="18.600000000000001" x14ac:dyDescent="0.2">
      <c r="L21" s="42">
        <v>4.2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/>
  <dimension ref="A1:R20"/>
  <sheetViews>
    <sheetView zoomScale="73" zoomScaleNormal="73" workbookViewId="0">
      <selection activeCell="M12" sqref="M12"/>
    </sheetView>
  </sheetViews>
  <sheetFormatPr defaultRowHeight="13.2" x14ac:dyDescent="0.2"/>
  <cols>
    <col min="1" max="1" width="3.77734375" customWidth="1"/>
    <col min="2" max="2" width="7.88671875" customWidth="1"/>
    <col min="3" max="3" width="10.44140625" bestFit="1" customWidth="1"/>
    <col min="4" max="4" width="8.6640625" customWidth="1"/>
    <col min="5" max="5" width="8.77734375" customWidth="1"/>
    <col min="6" max="6" width="9.44140625" customWidth="1"/>
    <col min="7" max="8" width="8.6640625" customWidth="1"/>
    <col min="9" max="9" width="9.21875" customWidth="1"/>
    <col min="10" max="10" width="8.6640625" customWidth="1"/>
    <col min="11" max="11" width="9.33203125" customWidth="1"/>
    <col min="12" max="12" width="6.88671875" customWidth="1"/>
    <col min="13" max="13" width="9.77734375" customWidth="1"/>
    <col min="14" max="14" width="7.77734375" customWidth="1"/>
    <col min="15" max="15" width="3.109375" customWidth="1"/>
    <col min="16" max="16" width="2.6640625" customWidth="1"/>
    <col min="17" max="17" width="10.109375" bestFit="1" customWidth="1"/>
  </cols>
  <sheetData>
    <row r="1" spans="1:18" ht="20.100000000000001" customHeight="1" x14ac:dyDescent="0.45">
      <c r="F1" s="10" t="s">
        <v>62</v>
      </c>
    </row>
    <row r="2" spans="1:18" ht="15.9" customHeight="1" x14ac:dyDescent="0.3">
      <c r="A2" s="21" t="s">
        <v>24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40</v>
      </c>
      <c r="N2" s="74" t="s">
        <v>29</v>
      </c>
      <c r="O2" s="24" t="s">
        <v>30</v>
      </c>
      <c r="P2" s="25" t="s">
        <v>31</v>
      </c>
      <c r="Q2" s="9" t="s">
        <v>150</v>
      </c>
    </row>
    <row r="3" spans="1:18" ht="15.9" customHeight="1" x14ac:dyDescent="0.3">
      <c r="A3" s="167">
        <v>5</v>
      </c>
      <c r="B3" s="170"/>
      <c r="C3" s="170"/>
      <c r="D3" s="170"/>
      <c r="E3" s="170">
        <v>2.06</v>
      </c>
      <c r="F3" s="171"/>
      <c r="G3" s="170"/>
      <c r="H3" s="170"/>
      <c r="I3" s="170"/>
      <c r="J3" s="170">
        <v>2</v>
      </c>
      <c r="K3" s="170"/>
      <c r="L3" s="42">
        <v>2</v>
      </c>
      <c r="M3" s="44">
        <f t="shared" ref="M3:M12" si="0">AVERAGE(B3:K3)</f>
        <v>2.0300000000000002</v>
      </c>
      <c r="N3" s="44">
        <f t="shared" ref="N3:N17" si="1">MAX(B3:K3)-MIN(B3:K3)</f>
        <v>6.0000000000000053E-2</v>
      </c>
      <c r="O3" s="84">
        <v>1.7</v>
      </c>
      <c r="P3" s="85">
        <v>2.2999999999999998</v>
      </c>
      <c r="Q3" s="49">
        <f>M3/M3*100</f>
        <v>100</v>
      </c>
    </row>
    <row r="4" spans="1:18" ht="15.9" customHeight="1" x14ac:dyDescent="0.3">
      <c r="A4" s="167">
        <v>6</v>
      </c>
      <c r="B4" s="43">
        <v>1.9755000000000003</v>
      </c>
      <c r="C4" s="43">
        <v>1.9477922077922081</v>
      </c>
      <c r="D4" s="44">
        <v>1.95</v>
      </c>
      <c r="E4" s="44">
        <v>2.0510000000000002</v>
      </c>
      <c r="F4" s="43">
        <v>1.9177777777777776</v>
      </c>
      <c r="G4" s="43">
        <v>2.02</v>
      </c>
      <c r="H4" s="43">
        <v>1.944</v>
      </c>
      <c r="I4" s="43">
        <v>2.0499999999999998</v>
      </c>
      <c r="J4" s="43">
        <v>1.9477922077922081</v>
      </c>
      <c r="K4" s="43">
        <v>1.9833333333333332</v>
      </c>
      <c r="L4" s="42">
        <v>2</v>
      </c>
      <c r="M4" s="44">
        <f t="shared" si="0"/>
        <v>1.9787195526695531</v>
      </c>
      <c r="N4" s="44">
        <f t="shared" si="1"/>
        <v>0.13322222222222257</v>
      </c>
      <c r="O4" s="84">
        <v>1.7</v>
      </c>
      <c r="P4" s="85">
        <v>2.2999999999999998</v>
      </c>
      <c r="Q4" s="48">
        <f>M4/M$3*100</f>
        <v>97.473869589633139</v>
      </c>
    </row>
    <row r="5" spans="1:18" ht="15.9" customHeight="1" x14ac:dyDescent="0.3">
      <c r="A5" s="167">
        <v>7</v>
      </c>
      <c r="B5" s="43">
        <v>1.9759999999999995</v>
      </c>
      <c r="C5" s="43">
        <v>1.9441176470588233</v>
      </c>
      <c r="D5" s="44">
        <v>1.9847058823529404</v>
      </c>
      <c r="E5" s="44">
        <v>2.0409999999999999</v>
      </c>
      <c r="F5" s="43">
        <v>1.9662499999999996</v>
      </c>
      <c r="G5" s="43">
        <v>2.0316666666666667</v>
      </c>
      <c r="H5" s="43">
        <v>1.944</v>
      </c>
      <c r="I5" s="43">
        <v>2.08</v>
      </c>
      <c r="J5" s="43">
        <v>2</v>
      </c>
      <c r="K5" s="43">
        <v>1.8631578947368417</v>
      </c>
      <c r="L5" s="42">
        <v>2</v>
      </c>
      <c r="M5" s="44">
        <f t="shared" si="0"/>
        <v>1.9830898090815272</v>
      </c>
      <c r="N5" s="44">
        <f t="shared" si="1"/>
        <v>0.21684210526315839</v>
      </c>
      <c r="O5" s="84">
        <v>1.7</v>
      </c>
      <c r="P5" s="85">
        <v>2.2999999999999998</v>
      </c>
      <c r="Q5" s="48">
        <f t="shared" ref="Q5:Q17" si="2">M5/M$3*100</f>
        <v>97.689153156725467</v>
      </c>
    </row>
    <row r="6" spans="1:18" ht="15.9" customHeight="1" x14ac:dyDescent="0.3">
      <c r="A6" s="167">
        <v>8</v>
      </c>
      <c r="B6" s="43">
        <v>1.9842857142857133</v>
      </c>
      <c r="C6" s="43">
        <v>1.9673333333333332</v>
      </c>
      <c r="D6" s="44">
        <v>1.9694736842105265</v>
      </c>
      <c r="E6" s="44">
        <v>2.044</v>
      </c>
      <c r="F6" s="43">
        <v>1.9104999999999994</v>
      </c>
      <c r="G6" s="43">
        <v>2.0253846153846151</v>
      </c>
      <c r="H6" s="43">
        <v>1.9530000000000001</v>
      </c>
      <c r="I6" s="43">
        <v>2.09</v>
      </c>
      <c r="J6" s="43">
        <v>2</v>
      </c>
      <c r="K6" s="43">
        <v>1.8249999999999997</v>
      </c>
      <c r="L6" s="42">
        <v>2</v>
      </c>
      <c r="M6" s="44">
        <f t="shared" si="0"/>
        <v>1.9768977347214185</v>
      </c>
      <c r="N6" s="44">
        <f t="shared" si="1"/>
        <v>0.26500000000000012</v>
      </c>
      <c r="O6" s="84">
        <v>1.7</v>
      </c>
      <c r="P6" s="85">
        <v>2.2999999999999998</v>
      </c>
      <c r="Q6" s="48">
        <f t="shared" si="2"/>
        <v>97.384124863124057</v>
      </c>
    </row>
    <row r="7" spans="1:18" ht="15.9" customHeight="1" x14ac:dyDescent="0.3">
      <c r="A7" s="167">
        <v>9</v>
      </c>
      <c r="B7" s="43">
        <v>1.9924999999999993</v>
      </c>
      <c r="C7" s="43">
        <v>1.9629411764705877</v>
      </c>
      <c r="D7" s="44">
        <v>1.9421428571428569</v>
      </c>
      <c r="E7" s="44">
        <v>2.0310000000000001</v>
      </c>
      <c r="F7" s="43">
        <v>1.8980000000000001</v>
      </c>
      <c r="G7" s="43">
        <v>2.0075789473684211</v>
      </c>
      <c r="H7" s="43">
        <v>1.9430000000000001</v>
      </c>
      <c r="I7" s="43">
        <v>2.09</v>
      </c>
      <c r="J7" s="43">
        <v>2</v>
      </c>
      <c r="K7" s="43">
        <v>1.8529411764705881</v>
      </c>
      <c r="L7" s="42">
        <v>2</v>
      </c>
      <c r="M7" s="44">
        <f t="shared" si="0"/>
        <v>1.9720104157452449</v>
      </c>
      <c r="N7" s="44">
        <f t="shared" si="1"/>
        <v>0.23705882352941177</v>
      </c>
      <c r="O7" s="84">
        <v>1.7</v>
      </c>
      <c r="P7" s="85">
        <v>2.2999999999999998</v>
      </c>
      <c r="Q7" s="48">
        <f t="shared" si="2"/>
        <v>97.143370233755903</v>
      </c>
    </row>
    <row r="8" spans="1:18" ht="15.9" customHeight="1" x14ac:dyDescent="0.3">
      <c r="A8" s="167">
        <v>10</v>
      </c>
      <c r="B8" s="43">
        <v>1.9922727272727272</v>
      </c>
      <c r="C8" s="43">
        <v>1.9594871794871795</v>
      </c>
      <c r="D8" s="44">
        <v>1.8788888888888888</v>
      </c>
      <c r="E8" s="44">
        <v>2.032</v>
      </c>
      <c r="F8" s="43">
        <v>1.9177272727272727</v>
      </c>
      <c r="G8" s="43">
        <v>2.0022592592592594</v>
      </c>
      <c r="H8" s="43">
        <v>1.996</v>
      </c>
      <c r="I8" s="43">
        <v>2.09</v>
      </c>
      <c r="J8" s="43">
        <v>2.02</v>
      </c>
      <c r="K8" s="43">
        <v>1.8941176470588237</v>
      </c>
      <c r="L8" s="42">
        <v>2</v>
      </c>
      <c r="M8" s="44">
        <f t="shared" si="0"/>
        <v>1.9782752974694151</v>
      </c>
      <c r="N8" s="44">
        <f t="shared" si="1"/>
        <v>0.21111111111111103</v>
      </c>
      <c r="O8" s="84">
        <v>1.7</v>
      </c>
      <c r="P8" s="85">
        <v>2.2999999999999998</v>
      </c>
      <c r="Q8" s="48">
        <f t="shared" si="2"/>
        <v>97.451985097015509</v>
      </c>
    </row>
    <row r="9" spans="1:18" ht="15.9" customHeight="1" x14ac:dyDescent="0.3">
      <c r="A9" s="167">
        <v>11</v>
      </c>
      <c r="B9" s="43">
        <v>1.9934999999999996</v>
      </c>
      <c r="C9" s="43">
        <v>1.937977528089887</v>
      </c>
      <c r="D9" s="44">
        <v>1.8666666666666667</v>
      </c>
      <c r="E9" s="44">
        <v>2.0369999999999999</v>
      </c>
      <c r="F9" s="43">
        <v>1.9064999999999999</v>
      </c>
      <c r="G9" s="43">
        <v>2.0083043478260874</v>
      </c>
      <c r="H9" s="43">
        <v>2.0099999999999998</v>
      </c>
      <c r="I9" s="43">
        <v>2.08</v>
      </c>
      <c r="J9" s="43">
        <v>2.06</v>
      </c>
      <c r="K9" s="43">
        <v>1.8299999999999996</v>
      </c>
      <c r="L9" s="42">
        <v>2</v>
      </c>
      <c r="M9" s="44">
        <f t="shared" si="0"/>
        <v>1.9729948542582636</v>
      </c>
      <c r="N9" s="44">
        <f t="shared" si="1"/>
        <v>0.25000000000000044</v>
      </c>
      <c r="O9" s="84">
        <v>1.7</v>
      </c>
      <c r="P9" s="85">
        <v>2.2999999999999998</v>
      </c>
      <c r="Q9" s="48">
        <f t="shared" si="2"/>
        <v>97.191864741786375</v>
      </c>
    </row>
    <row r="10" spans="1:18" ht="15.9" customHeight="1" x14ac:dyDescent="0.3">
      <c r="A10" s="167">
        <v>12</v>
      </c>
      <c r="B10" s="43">
        <v>1.9868749999999997</v>
      </c>
      <c r="C10" s="43">
        <v>1.920480769230769</v>
      </c>
      <c r="D10" s="44">
        <v>1.8650000000000002</v>
      </c>
      <c r="E10" s="44">
        <v>2.0190000000000001</v>
      </c>
      <c r="F10" s="43">
        <v>1.9226315789473685</v>
      </c>
      <c r="G10" s="43">
        <v>1.9930434782608697</v>
      </c>
      <c r="H10" s="43">
        <v>2</v>
      </c>
      <c r="I10" s="43">
        <v>2.09</v>
      </c>
      <c r="J10" s="43">
        <v>2.0499999999999998</v>
      </c>
      <c r="K10" s="43">
        <v>1.8562499999999997</v>
      </c>
      <c r="L10" s="42">
        <v>2</v>
      </c>
      <c r="M10" s="44">
        <f t="shared" si="0"/>
        <v>1.9703280826439005</v>
      </c>
      <c r="N10" s="44">
        <f t="shared" si="1"/>
        <v>0.23375000000000012</v>
      </c>
      <c r="O10" s="84">
        <v>1.7</v>
      </c>
      <c r="P10" s="85">
        <v>2.2999999999999998</v>
      </c>
      <c r="Q10" s="48">
        <f t="shared" si="2"/>
        <v>97.060496681965532</v>
      </c>
    </row>
    <row r="11" spans="1:18" ht="15.9" customHeight="1" x14ac:dyDescent="0.3">
      <c r="A11" s="167">
        <v>1</v>
      </c>
      <c r="B11" s="43">
        <v>1.9854999999999996</v>
      </c>
      <c r="C11" s="43">
        <v>1.9547368421052631</v>
      </c>
      <c r="D11" s="44">
        <v>1.8699999999999999</v>
      </c>
      <c r="E11" s="44">
        <v>2.0289999999999999</v>
      </c>
      <c r="F11" s="43">
        <v>1.8631578947368417</v>
      </c>
      <c r="G11" s="43">
        <v>1.99848</v>
      </c>
      <c r="H11" s="43">
        <v>2.0070000000000001</v>
      </c>
      <c r="I11" s="43">
        <v>2.09</v>
      </c>
      <c r="J11" s="43">
        <v>2.06</v>
      </c>
      <c r="K11" s="43">
        <v>1.8571428571428572</v>
      </c>
      <c r="L11" s="42">
        <v>2</v>
      </c>
      <c r="M11" s="44">
        <f t="shared" si="0"/>
        <v>1.971501759398496</v>
      </c>
      <c r="N11" s="44">
        <f t="shared" si="1"/>
        <v>0.23285714285714265</v>
      </c>
      <c r="O11" s="84">
        <v>1.7</v>
      </c>
      <c r="P11" s="85">
        <v>2.2999999999999998</v>
      </c>
      <c r="Q11" s="48">
        <f t="shared" si="2"/>
        <v>97.118313270861861</v>
      </c>
    </row>
    <row r="12" spans="1:18" ht="15.9" customHeight="1" x14ac:dyDescent="0.3">
      <c r="A12" s="167">
        <v>2</v>
      </c>
      <c r="B12" s="43">
        <v>1.9905555555555554</v>
      </c>
      <c r="C12" s="43">
        <v>1.962</v>
      </c>
      <c r="D12" s="44">
        <v>1.9566666666666668</v>
      </c>
      <c r="E12" s="44">
        <v>2.0369999999999999</v>
      </c>
      <c r="F12" s="43">
        <v>1.8647058823529417</v>
      </c>
      <c r="G12" s="43">
        <v>1.9955909090909087</v>
      </c>
      <c r="H12" s="43">
        <v>2.0070000000000001</v>
      </c>
      <c r="I12" s="43">
        <v>2.1</v>
      </c>
      <c r="J12" s="43">
        <v>2.0499999999999998</v>
      </c>
      <c r="K12" s="43">
        <v>1.8466666666666667</v>
      </c>
      <c r="L12" s="42">
        <v>2</v>
      </c>
      <c r="M12" s="44">
        <f t="shared" si="0"/>
        <v>1.9810185680332739</v>
      </c>
      <c r="N12" s="44">
        <f t="shared" si="1"/>
        <v>0.25333333333333341</v>
      </c>
      <c r="O12" s="84">
        <v>1.7</v>
      </c>
      <c r="P12" s="85">
        <v>2.2999999999999998</v>
      </c>
      <c r="Q12" s="48">
        <f t="shared" si="2"/>
        <v>97.58712157799377</v>
      </c>
    </row>
    <row r="13" spans="1:18" ht="15.9" customHeight="1" x14ac:dyDescent="0.3">
      <c r="A13" s="167">
        <v>3</v>
      </c>
      <c r="B13" s="43"/>
      <c r="C13" s="43"/>
      <c r="D13" s="44"/>
      <c r="E13" s="44"/>
      <c r="F13" s="43"/>
      <c r="G13" s="43"/>
      <c r="H13" s="43"/>
      <c r="I13" s="43"/>
      <c r="J13" s="43"/>
      <c r="K13" s="43"/>
      <c r="L13" s="42">
        <v>2</v>
      </c>
      <c r="M13" s="44"/>
      <c r="N13" s="44">
        <f t="shared" si="1"/>
        <v>0</v>
      </c>
      <c r="O13" s="84">
        <v>1.7</v>
      </c>
      <c r="P13" s="85">
        <v>2.2999999999999998</v>
      </c>
      <c r="Q13" s="48">
        <f t="shared" si="2"/>
        <v>0</v>
      </c>
    </row>
    <row r="14" spans="1:18" ht="15.9" customHeight="1" x14ac:dyDescent="0.3">
      <c r="A14" s="167">
        <v>4</v>
      </c>
      <c r="B14" s="43"/>
      <c r="C14" s="43"/>
      <c r="D14" s="44"/>
      <c r="E14" s="44"/>
      <c r="F14" s="43"/>
      <c r="G14" s="81"/>
      <c r="H14" s="43"/>
      <c r="I14" s="43"/>
      <c r="J14" s="43"/>
      <c r="K14" s="43"/>
      <c r="L14" s="42">
        <v>2</v>
      </c>
      <c r="M14" s="44"/>
      <c r="N14" s="44">
        <f t="shared" si="1"/>
        <v>0</v>
      </c>
      <c r="O14" s="84">
        <v>1.7</v>
      </c>
      <c r="P14" s="85">
        <v>2.2999999999999998</v>
      </c>
      <c r="Q14" s="48">
        <f t="shared" si="2"/>
        <v>0</v>
      </c>
    </row>
    <row r="15" spans="1:18" ht="15.9" customHeight="1" x14ac:dyDescent="0.3">
      <c r="A15" s="167">
        <v>5</v>
      </c>
      <c r="B15" s="43"/>
      <c r="C15" s="43"/>
      <c r="D15" s="44"/>
      <c r="E15" s="44"/>
      <c r="F15" s="43"/>
      <c r="G15" s="43"/>
      <c r="H15" s="43"/>
      <c r="I15" s="43"/>
      <c r="J15" s="43"/>
      <c r="K15" s="43"/>
      <c r="L15" s="42">
        <v>2</v>
      </c>
      <c r="M15" s="44"/>
      <c r="N15" s="44">
        <f t="shared" si="1"/>
        <v>0</v>
      </c>
      <c r="O15" s="84">
        <v>1.7</v>
      </c>
      <c r="P15" s="85">
        <v>2.2999999999999998</v>
      </c>
      <c r="Q15" s="48">
        <f t="shared" si="2"/>
        <v>0</v>
      </c>
      <c r="R15" s="7"/>
    </row>
    <row r="16" spans="1:18" ht="15.9" customHeight="1" x14ac:dyDescent="0.3">
      <c r="A16" s="167">
        <v>6</v>
      </c>
      <c r="B16" s="43"/>
      <c r="C16" s="43"/>
      <c r="D16" s="172"/>
      <c r="E16" s="44"/>
      <c r="F16" s="43"/>
      <c r="G16" s="43"/>
      <c r="H16" s="43"/>
      <c r="I16" s="43"/>
      <c r="J16" s="43"/>
      <c r="K16" s="43"/>
      <c r="L16" s="42">
        <v>2</v>
      </c>
      <c r="M16" s="44"/>
      <c r="N16" s="44">
        <f t="shared" si="1"/>
        <v>0</v>
      </c>
      <c r="O16" s="84">
        <v>1.7</v>
      </c>
      <c r="P16" s="85">
        <v>2.2999999999999998</v>
      </c>
      <c r="Q16" s="48">
        <f t="shared" si="2"/>
        <v>0</v>
      </c>
      <c r="R16" s="7"/>
    </row>
    <row r="17" spans="1:18" ht="15.9" customHeight="1" x14ac:dyDescent="0.3">
      <c r="A17" s="167">
        <v>7</v>
      </c>
      <c r="B17" s="43"/>
      <c r="C17" s="43"/>
      <c r="D17" s="172"/>
      <c r="E17" s="44"/>
      <c r="F17" s="43"/>
      <c r="G17" s="43"/>
      <c r="H17" s="43"/>
      <c r="I17" s="43"/>
      <c r="J17" s="43"/>
      <c r="K17" s="43"/>
      <c r="L17" s="42">
        <v>2</v>
      </c>
      <c r="M17" s="44"/>
      <c r="N17" s="44">
        <f t="shared" si="1"/>
        <v>0</v>
      </c>
      <c r="O17" s="84">
        <v>1.7</v>
      </c>
      <c r="P17" s="85">
        <v>2.2999999999999998</v>
      </c>
      <c r="Q17" s="48">
        <f t="shared" si="2"/>
        <v>0</v>
      </c>
      <c r="R17" s="7"/>
    </row>
    <row r="18" spans="1:18" ht="15.9" customHeight="1" x14ac:dyDescent="0.3">
      <c r="A18" s="167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2">
        <v>2</v>
      </c>
      <c r="M18" s="44"/>
      <c r="N18" s="44">
        <f>MAX(B18:K18)-MIN(B18:K18)</f>
        <v>0</v>
      </c>
      <c r="O18" s="84">
        <v>1.7</v>
      </c>
      <c r="P18" s="85">
        <v>2.2999999999999998</v>
      </c>
      <c r="Q18" s="48">
        <f>M18/M$3*100</f>
        <v>0</v>
      </c>
      <c r="R18" s="7"/>
    </row>
    <row r="19" spans="1:18" ht="15.9" customHeight="1" x14ac:dyDescent="0.3">
      <c r="A19" s="167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2">
        <v>2</v>
      </c>
      <c r="M19" s="44"/>
      <c r="N19" s="44">
        <f>MAX(B19:K19)-MIN(B19:K19)</f>
        <v>0</v>
      </c>
      <c r="O19" s="84">
        <v>1.7</v>
      </c>
      <c r="P19" s="85">
        <v>2.2999999999999998</v>
      </c>
      <c r="Q19" s="48">
        <f>M19/M$3*100</f>
        <v>0</v>
      </c>
      <c r="R19" s="7"/>
    </row>
    <row r="20" spans="1:18" ht="15.9" customHeight="1" x14ac:dyDescent="0.3">
      <c r="A20" s="167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42">
        <v>2</v>
      </c>
      <c r="M20" s="44"/>
      <c r="N20" s="44">
        <f>MAX(B20:K20)-MIN(B20:K20)</f>
        <v>0</v>
      </c>
      <c r="O20" s="84">
        <v>1.7</v>
      </c>
      <c r="P20" s="85">
        <v>2.2999999999999998</v>
      </c>
      <c r="Q20" s="48">
        <f>M20/M$3*100</f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R20"/>
  <sheetViews>
    <sheetView zoomScale="73" zoomScaleNormal="73" workbookViewId="0">
      <selection activeCell="M12" sqref="M12"/>
    </sheetView>
  </sheetViews>
  <sheetFormatPr defaultRowHeight="13.2" x14ac:dyDescent="0.2"/>
  <cols>
    <col min="1" max="1" width="3.77734375" customWidth="1"/>
    <col min="2" max="2" width="10.21875" customWidth="1"/>
    <col min="3" max="3" width="12" bestFit="1" customWidth="1"/>
    <col min="4" max="4" width="9.77734375" customWidth="1"/>
    <col min="5" max="5" width="10.44140625" customWidth="1"/>
    <col min="6" max="6" width="9.44140625" customWidth="1"/>
    <col min="7" max="7" width="10.21875" customWidth="1"/>
    <col min="8" max="8" width="9.88671875" customWidth="1"/>
    <col min="9" max="9" width="10.6640625" customWidth="1"/>
    <col min="10" max="10" width="9.88671875" customWidth="1"/>
    <col min="11" max="11" width="10.44140625" customWidth="1"/>
    <col min="12" max="12" width="8.33203125" style="2" customWidth="1"/>
    <col min="13" max="13" width="9.88671875" style="2" customWidth="1"/>
    <col min="14" max="14" width="10" style="2" customWidth="1"/>
    <col min="15" max="16" width="2.6640625" style="2" customWidth="1"/>
    <col min="17" max="17" width="10.109375" bestFit="1" customWidth="1"/>
  </cols>
  <sheetData>
    <row r="1" spans="1:18" ht="20.100000000000001" customHeight="1" x14ac:dyDescent="0.45">
      <c r="F1" s="10" t="s">
        <v>20</v>
      </c>
    </row>
    <row r="2" spans="1:18" ht="16.2" x14ac:dyDescent="0.3">
      <c r="A2" s="21" t="s">
        <v>24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40</v>
      </c>
      <c r="N2" s="74" t="s">
        <v>29</v>
      </c>
      <c r="O2" s="17" t="s">
        <v>30</v>
      </c>
      <c r="P2" s="18" t="s">
        <v>31</v>
      </c>
      <c r="Q2" s="9" t="s">
        <v>150</v>
      </c>
    </row>
    <row r="3" spans="1:18" ht="15.9" customHeight="1" x14ac:dyDescent="0.3">
      <c r="A3" s="167">
        <v>5</v>
      </c>
      <c r="B3" s="181"/>
      <c r="C3" s="181"/>
      <c r="D3" s="181"/>
      <c r="E3" s="181">
        <v>1.9119999999999999</v>
      </c>
      <c r="F3" s="182"/>
      <c r="G3" s="181"/>
      <c r="H3" s="181"/>
      <c r="I3" s="181"/>
      <c r="J3" s="181">
        <v>1.91</v>
      </c>
      <c r="K3" s="181"/>
      <c r="L3" s="43">
        <v>1.93</v>
      </c>
      <c r="M3" s="46">
        <f t="shared" ref="M3:M12" si="0">AVERAGE(B3:K3)</f>
        <v>1.911</v>
      </c>
      <c r="N3" s="46">
        <f t="shared" ref="N3:N20" si="1">MAX(B3:K3)-MIN(B3:K3)</f>
        <v>2.0000000000000018E-3</v>
      </c>
      <c r="O3" s="17">
        <v>1.73</v>
      </c>
      <c r="P3" s="18">
        <v>2.13</v>
      </c>
      <c r="Q3" s="48">
        <f>M3/M3*100</f>
        <v>100</v>
      </c>
    </row>
    <row r="4" spans="1:18" ht="15.9" customHeight="1" x14ac:dyDescent="0.3">
      <c r="A4" s="167">
        <v>6</v>
      </c>
      <c r="B4" s="45">
        <v>1.9255000000000002</v>
      </c>
      <c r="C4" s="45">
        <v>1.9275949367088601</v>
      </c>
      <c r="D4" s="46">
        <v>1.9094117647058824</v>
      </c>
      <c r="E4" s="46">
        <v>1.885</v>
      </c>
      <c r="F4" s="45">
        <v>1.9261111111111111</v>
      </c>
      <c r="G4" s="45">
        <v>1.91</v>
      </c>
      <c r="H4" s="45">
        <v>1.861</v>
      </c>
      <c r="I4" s="45">
        <v>1.9</v>
      </c>
      <c r="J4" s="45">
        <v>1.9275949367088601</v>
      </c>
      <c r="K4" s="45">
        <v>1.9582222222222221</v>
      </c>
      <c r="L4" s="43">
        <v>1.93</v>
      </c>
      <c r="M4" s="46">
        <f t="shared" si="0"/>
        <v>1.9130434971456936</v>
      </c>
      <c r="N4" s="46">
        <f t="shared" si="1"/>
        <v>9.7222222222222099E-2</v>
      </c>
      <c r="O4" s="17">
        <v>1.73</v>
      </c>
      <c r="P4" s="18">
        <v>2.13</v>
      </c>
      <c r="Q4" s="48">
        <f>M4/M$3*100</f>
        <v>100.10693339328589</v>
      </c>
    </row>
    <row r="5" spans="1:18" ht="15.9" customHeight="1" x14ac:dyDescent="0.3">
      <c r="A5" s="167">
        <v>7</v>
      </c>
      <c r="B5" s="45">
        <v>1.9515000000000005</v>
      </c>
      <c r="C5" s="45">
        <v>1.9491304347826077</v>
      </c>
      <c r="D5" s="46">
        <v>1.9665999999999997</v>
      </c>
      <c r="E5" s="46">
        <v>1.9159999999999999</v>
      </c>
      <c r="F5" s="45">
        <v>1.9425000000000001</v>
      </c>
      <c r="G5" s="45">
        <v>1.9124999999999999</v>
      </c>
      <c r="H5" s="45">
        <v>1.883</v>
      </c>
      <c r="I5" s="45">
        <v>1.91</v>
      </c>
      <c r="J5" s="45">
        <v>1.89</v>
      </c>
      <c r="K5" s="45">
        <v>1.8771499999999999</v>
      </c>
      <c r="L5" s="43">
        <v>1.93</v>
      </c>
      <c r="M5" s="46">
        <f t="shared" si="0"/>
        <v>1.9198380434782609</v>
      </c>
      <c r="N5" s="46">
        <f t="shared" si="1"/>
        <v>8.9449999999999807E-2</v>
      </c>
      <c r="O5" s="17">
        <v>1.73</v>
      </c>
      <c r="P5" s="18">
        <v>2.13</v>
      </c>
      <c r="Q5" s="48">
        <f t="shared" ref="Q5:Q20" si="2">M5/M$3*100</f>
        <v>100.46248265192365</v>
      </c>
    </row>
    <row r="6" spans="1:18" ht="15.9" customHeight="1" x14ac:dyDescent="0.3">
      <c r="A6" s="167">
        <v>8</v>
      </c>
      <c r="B6" s="45">
        <v>1.9357142857142859</v>
      </c>
      <c r="C6" s="45">
        <v>1.9436363636363636</v>
      </c>
      <c r="D6" s="46">
        <v>1.9611499999999995</v>
      </c>
      <c r="E6" s="46">
        <v>1.9140000000000001</v>
      </c>
      <c r="F6" s="45">
        <v>1.948</v>
      </c>
      <c r="G6" s="45">
        <v>1.9177500000000001</v>
      </c>
      <c r="H6" s="45">
        <v>1.8779999999999999</v>
      </c>
      <c r="I6" s="45">
        <v>1.92</v>
      </c>
      <c r="J6" s="45">
        <v>1.88</v>
      </c>
      <c r="K6" s="45">
        <v>1.8115500000000004</v>
      </c>
      <c r="L6" s="43">
        <v>1.93</v>
      </c>
      <c r="M6" s="46">
        <f t="shared" si="0"/>
        <v>1.910980064935065</v>
      </c>
      <c r="N6" s="46">
        <f t="shared" si="1"/>
        <v>0.14959999999999907</v>
      </c>
      <c r="O6" s="17">
        <v>1.73</v>
      </c>
      <c r="P6" s="18">
        <v>2.13</v>
      </c>
      <c r="Q6" s="48">
        <f t="shared" si="2"/>
        <v>99.99895682548744</v>
      </c>
    </row>
    <row r="7" spans="1:18" ht="15.9" customHeight="1" x14ac:dyDescent="0.3">
      <c r="A7" s="167">
        <v>9</v>
      </c>
      <c r="B7" s="45">
        <v>1.9369999999999998</v>
      </c>
      <c r="C7" s="45">
        <v>1.87046511627907</v>
      </c>
      <c r="D7" s="46">
        <v>1.9503333333333335</v>
      </c>
      <c r="E7" s="46">
        <v>1.863</v>
      </c>
      <c r="F7" s="45">
        <v>1.94</v>
      </c>
      <c r="G7" s="45">
        <v>1.8946363636363635</v>
      </c>
      <c r="H7" s="45">
        <v>1.8280000000000001</v>
      </c>
      <c r="I7" s="45">
        <v>1.93</v>
      </c>
      <c r="J7" s="45">
        <v>1.87</v>
      </c>
      <c r="K7" s="45">
        <v>1.9285500000000002</v>
      </c>
      <c r="L7" s="43">
        <v>1.93</v>
      </c>
      <c r="M7" s="46">
        <f t="shared" si="0"/>
        <v>1.9011984813248766</v>
      </c>
      <c r="N7" s="46">
        <f t="shared" si="1"/>
        <v>0.1223333333333334</v>
      </c>
      <c r="O7" s="17">
        <v>1.73</v>
      </c>
      <c r="P7" s="18">
        <v>2.13</v>
      </c>
      <c r="Q7" s="48">
        <f t="shared" si="2"/>
        <v>99.487100017000344</v>
      </c>
    </row>
    <row r="8" spans="1:18" ht="15.9" customHeight="1" x14ac:dyDescent="0.3">
      <c r="A8" s="167">
        <v>10</v>
      </c>
      <c r="B8" s="45">
        <v>1.9404545454545501</v>
      </c>
      <c r="C8" s="45">
        <v>1.935652173913043</v>
      </c>
      <c r="D8" s="46">
        <v>1.9443500000000005</v>
      </c>
      <c r="E8" s="46">
        <v>1.83</v>
      </c>
      <c r="F8" s="45">
        <v>1.8922727272727273</v>
      </c>
      <c r="G8" s="45">
        <v>1.8899629629629628</v>
      </c>
      <c r="H8" s="45">
        <v>1.8759999999999999</v>
      </c>
      <c r="I8" s="45">
        <v>1.9</v>
      </c>
      <c r="J8" s="45">
        <v>1.88</v>
      </c>
      <c r="K8" s="45">
        <v>1.8902631578947371</v>
      </c>
      <c r="L8" s="43">
        <v>1.93</v>
      </c>
      <c r="M8" s="46">
        <f t="shared" si="0"/>
        <v>1.8978955567498019</v>
      </c>
      <c r="N8" s="46">
        <f t="shared" si="1"/>
        <v>0.1143500000000004</v>
      </c>
      <c r="O8" s="17">
        <v>1.73</v>
      </c>
      <c r="P8" s="18">
        <v>2.13</v>
      </c>
      <c r="Q8" s="48">
        <f t="shared" si="2"/>
        <v>99.314262519612868</v>
      </c>
    </row>
    <row r="9" spans="1:18" ht="15.9" customHeight="1" x14ac:dyDescent="0.3">
      <c r="A9" s="167">
        <v>11</v>
      </c>
      <c r="B9" s="45">
        <v>1.9290000000000003</v>
      </c>
      <c r="C9" s="45">
        <v>1.9314634146341463</v>
      </c>
      <c r="D9" s="46">
        <v>1.9262857142857144</v>
      </c>
      <c r="E9" s="46">
        <v>1.837</v>
      </c>
      <c r="F9" s="45">
        <v>1.8604999999999996</v>
      </c>
      <c r="G9" s="45">
        <v>1.9127333333333334</v>
      </c>
      <c r="H9" s="45">
        <v>1.879</v>
      </c>
      <c r="I9" s="45">
        <v>1.9</v>
      </c>
      <c r="J9" s="45">
        <v>1.87</v>
      </c>
      <c r="K9" s="45">
        <v>1.9481111111111113</v>
      </c>
      <c r="L9" s="43">
        <v>1.93</v>
      </c>
      <c r="M9" s="46">
        <f t="shared" si="0"/>
        <v>1.8994093573364303</v>
      </c>
      <c r="N9" s="46">
        <f t="shared" si="1"/>
        <v>0.11111111111111138</v>
      </c>
      <c r="O9" s="17">
        <v>1.73</v>
      </c>
      <c r="P9" s="18">
        <v>2.13</v>
      </c>
      <c r="Q9" s="48">
        <f t="shared" si="2"/>
        <v>99.393477620953959</v>
      </c>
    </row>
    <row r="10" spans="1:18" ht="15.9" customHeight="1" x14ac:dyDescent="0.3">
      <c r="A10" s="167">
        <v>12</v>
      </c>
      <c r="B10" s="45">
        <v>1.933125</v>
      </c>
      <c r="C10" s="45">
        <v>1.8884313725490198</v>
      </c>
      <c r="D10" s="46">
        <v>1.8922666666666668</v>
      </c>
      <c r="E10" s="46">
        <v>1.887</v>
      </c>
      <c r="F10" s="45">
        <v>1.8847368421052633</v>
      </c>
      <c r="G10" s="45">
        <v>1.8628260869565216</v>
      </c>
      <c r="H10" s="45">
        <v>1.885</v>
      </c>
      <c r="I10" s="45">
        <v>1.92</v>
      </c>
      <c r="J10" s="45">
        <v>1.86</v>
      </c>
      <c r="K10" s="45">
        <v>1.9497499999999999</v>
      </c>
      <c r="L10" s="43">
        <v>1.93</v>
      </c>
      <c r="M10" s="46">
        <f t="shared" si="0"/>
        <v>1.8963135968277469</v>
      </c>
      <c r="N10" s="46">
        <f t="shared" si="1"/>
        <v>8.9749999999999774E-2</v>
      </c>
      <c r="O10" s="17">
        <v>1.73</v>
      </c>
      <c r="P10" s="18">
        <v>2.13</v>
      </c>
      <c r="Q10" s="48">
        <f t="shared" si="2"/>
        <v>99.231480734052695</v>
      </c>
    </row>
    <row r="11" spans="1:18" ht="15.9" customHeight="1" x14ac:dyDescent="0.3">
      <c r="A11" s="167">
        <v>1</v>
      </c>
      <c r="B11" s="45">
        <v>1.9280000000000004</v>
      </c>
      <c r="C11" s="45">
        <v>1.8756730769230772</v>
      </c>
      <c r="D11" s="46">
        <v>1.8887500000000002</v>
      </c>
      <c r="E11" s="46">
        <v>1.8820000000000001</v>
      </c>
      <c r="F11" s="45">
        <v>1.9247368421052629</v>
      </c>
      <c r="G11" s="45">
        <v>1.9680434782608696</v>
      </c>
      <c r="H11" s="45">
        <v>1.845</v>
      </c>
      <c r="I11" s="45">
        <v>1.92</v>
      </c>
      <c r="J11" s="45">
        <v>1.94</v>
      </c>
      <c r="K11" s="45">
        <v>1.9497142857142857</v>
      </c>
      <c r="L11" s="43">
        <v>1.93</v>
      </c>
      <c r="M11" s="46">
        <f t="shared" si="0"/>
        <v>1.9121917683003495</v>
      </c>
      <c r="N11" s="46">
        <f t="shared" si="1"/>
        <v>0.12304347826086959</v>
      </c>
      <c r="O11" s="17">
        <v>1.73</v>
      </c>
      <c r="P11" s="18">
        <v>2.13</v>
      </c>
      <c r="Q11" s="48">
        <f t="shared" si="2"/>
        <v>100.06236359499474</v>
      </c>
    </row>
    <row r="12" spans="1:18" ht="15.9" customHeight="1" x14ac:dyDescent="0.3">
      <c r="A12" s="167">
        <v>2</v>
      </c>
      <c r="B12" s="45">
        <v>1.941111111111111</v>
      </c>
      <c r="C12" s="45">
        <v>1.8706172839506174</v>
      </c>
      <c r="D12" s="46">
        <v>1.9610624999999997</v>
      </c>
      <c r="E12" s="46">
        <v>1.899</v>
      </c>
      <c r="F12" s="45">
        <v>1.9264705882352942</v>
      </c>
      <c r="G12" s="45">
        <v>1.9261363636363635</v>
      </c>
      <c r="H12" s="45">
        <v>1.845</v>
      </c>
      <c r="I12" s="45">
        <v>1.91</v>
      </c>
      <c r="J12" s="45">
        <v>1.91</v>
      </c>
      <c r="K12" s="45">
        <v>1.9178571428571429</v>
      </c>
      <c r="L12" s="43">
        <v>1.93</v>
      </c>
      <c r="M12" s="46">
        <f t="shared" si="0"/>
        <v>1.910725498979053</v>
      </c>
      <c r="N12" s="46">
        <f t="shared" si="1"/>
        <v>0.11606249999999974</v>
      </c>
      <c r="O12" s="17">
        <v>1.73</v>
      </c>
      <c r="P12" s="18">
        <v>2.13</v>
      </c>
      <c r="Q12" s="48">
        <f t="shared" si="2"/>
        <v>99.985635739353896</v>
      </c>
    </row>
    <row r="13" spans="1:18" ht="15.9" customHeight="1" x14ac:dyDescent="0.3">
      <c r="A13" s="167">
        <v>3</v>
      </c>
      <c r="B13" s="45"/>
      <c r="C13" s="45"/>
      <c r="D13" s="46"/>
      <c r="E13" s="46"/>
      <c r="F13" s="45"/>
      <c r="G13" s="45"/>
      <c r="H13" s="45"/>
      <c r="I13" s="45"/>
      <c r="J13" s="45"/>
      <c r="K13" s="45"/>
      <c r="L13" s="43">
        <v>1.93</v>
      </c>
      <c r="M13" s="46"/>
      <c r="N13" s="46">
        <f t="shared" si="1"/>
        <v>0</v>
      </c>
      <c r="O13" s="17">
        <v>1.73</v>
      </c>
      <c r="P13" s="18">
        <v>2.13</v>
      </c>
      <c r="Q13" s="48">
        <f t="shared" si="2"/>
        <v>0</v>
      </c>
    </row>
    <row r="14" spans="1:18" ht="15.9" customHeight="1" x14ac:dyDescent="0.3">
      <c r="A14" s="167">
        <v>4</v>
      </c>
      <c r="B14" s="45"/>
      <c r="C14" s="45"/>
      <c r="D14" s="46"/>
      <c r="E14" s="46"/>
      <c r="F14" s="45"/>
      <c r="G14" s="86"/>
      <c r="H14" s="45"/>
      <c r="I14" s="45"/>
      <c r="J14" s="45"/>
      <c r="K14" s="45"/>
      <c r="L14" s="43">
        <v>1.93</v>
      </c>
      <c r="M14" s="46"/>
      <c r="N14" s="46">
        <f t="shared" si="1"/>
        <v>0</v>
      </c>
      <c r="O14" s="17">
        <v>1.73</v>
      </c>
      <c r="P14" s="18">
        <v>2.13</v>
      </c>
      <c r="Q14" s="48">
        <f t="shared" si="2"/>
        <v>0</v>
      </c>
    </row>
    <row r="15" spans="1:18" ht="15.9" customHeight="1" x14ac:dyDescent="0.3">
      <c r="A15" s="167">
        <v>5</v>
      </c>
      <c r="B15" s="45"/>
      <c r="C15" s="45"/>
      <c r="D15" s="46"/>
      <c r="E15" s="46"/>
      <c r="F15" s="45"/>
      <c r="G15" s="45"/>
      <c r="H15" s="45"/>
      <c r="I15" s="45"/>
      <c r="J15" s="45"/>
      <c r="K15" s="45"/>
      <c r="L15" s="43">
        <v>1.93</v>
      </c>
      <c r="M15" s="46"/>
      <c r="N15" s="46">
        <f t="shared" si="1"/>
        <v>0</v>
      </c>
      <c r="O15" s="17">
        <v>1.73</v>
      </c>
      <c r="P15" s="18">
        <v>2.13</v>
      </c>
      <c r="Q15" s="48">
        <f t="shared" si="2"/>
        <v>0</v>
      </c>
      <c r="R15" s="7"/>
    </row>
    <row r="16" spans="1:18" ht="15.9" customHeight="1" x14ac:dyDescent="0.3">
      <c r="A16" s="167">
        <v>6</v>
      </c>
      <c r="B16" s="80"/>
      <c r="C16" s="45"/>
      <c r="D16" s="46"/>
      <c r="E16" s="46"/>
      <c r="F16" s="45"/>
      <c r="G16" s="45"/>
      <c r="H16" s="45"/>
      <c r="I16" s="45"/>
      <c r="J16" s="45"/>
      <c r="K16" s="45"/>
      <c r="L16" s="43">
        <v>1.93</v>
      </c>
      <c r="M16" s="46"/>
      <c r="N16" s="46">
        <f t="shared" si="1"/>
        <v>0</v>
      </c>
      <c r="O16" s="17">
        <v>1.73</v>
      </c>
      <c r="P16" s="18">
        <v>2.13</v>
      </c>
      <c r="Q16" s="48">
        <f t="shared" si="2"/>
        <v>0</v>
      </c>
      <c r="R16" s="7"/>
    </row>
    <row r="17" spans="1:18" ht="15.9" customHeight="1" x14ac:dyDescent="0.3">
      <c r="A17" s="167">
        <v>7</v>
      </c>
      <c r="B17" s="80"/>
      <c r="C17" s="45"/>
      <c r="D17" s="46"/>
      <c r="E17" s="46"/>
      <c r="F17" s="45"/>
      <c r="G17" s="45"/>
      <c r="H17" s="45"/>
      <c r="I17" s="45"/>
      <c r="J17" s="45"/>
      <c r="K17" s="45"/>
      <c r="L17" s="43">
        <v>1.93</v>
      </c>
      <c r="M17" s="46"/>
      <c r="N17" s="46">
        <f t="shared" si="1"/>
        <v>0</v>
      </c>
      <c r="O17" s="17">
        <v>1.73</v>
      </c>
      <c r="P17" s="18">
        <v>2.13</v>
      </c>
      <c r="Q17" s="48">
        <f t="shared" si="2"/>
        <v>0</v>
      </c>
      <c r="R17" s="7"/>
    </row>
    <row r="18" spans="1:18" ht="15.9" customHeight="1" x14ac:dyDescent="0.3">
      <c r="A18" s="167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3">
        <v>1.93</v>
      </c>
      <c r="M18" s="46"/>
      <c r="N18" s="46">
        <f t="shared" si="1"/>
        <v>0</v>
      </c>
      <c r="O18" s="17">
        <v>1.73</v>
      </c>
      <c r="P18" s="18">
        <v>2.13</v>
      </c>
      <c r="Q18" s="48">
        <f t="shared" si="2"/>
        <v>0</v>
      </c>
      <c r="R18" s="7"/>
    </row>
    <row r="19" spans="1:18" ht="15.9" customHeight="1" x14ac:dyDescent="0.3">
      <c r="A19" s="167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3">
        <v>1.93</v>
      </c>
      <c r="M19" s="46"/>
      <c r="N19" s="46">
        <f t="shared" si="1"/>
        <v>0</v>
      </c>
      <c r="O19" s="17">
        <v>1.73</v>
      </c>
      <c r="P19" s="18">
        <v>2.13</v>
      </c>
      <c r="Q19" s="48">
        <f t="shared" si="2"/>
        <v>0</v>
      </c>
      <c r="R19" s="7"/>
    </row>
    <row r="20" spans="1:18" ht="15.9" customHeight="1" x14ac:dyDescent="0.3">
      <c r="A20" s="167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43">
        <v>1.93</v>
      </c>
      <c r="M20" s="46"/>
      <c r="N20" s="46">
        <f t="shared" si="1"/>
        <v>0</v>
      </c>
      <c r="O20" s="17">
        <v>1.73</v>
      </c>
      <c r="P20" s="18">
        <v>2.13</v>
      </c>
      <c r="Q20" s="48">
        <f t="shared" si="2"/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R20"/>
  <sheetViews>
    <sheetView zoomScale="73" zoomScaleNormal="73" workbookViewId="0">
      <selection activeCell="M12" sqref="M12"/>
    </sheetView>
  </sheetViews>
  <sheetFormatPr defaultRowHeight="13.2" x14ac:dyDescent="0.2"/>
  <cols>
    <col min="1" max="1" width="3.77734375" customWidth="1"/>
    <col min="2" max="2" width="8.33203125" customWidth="1"/>
    <col min="4" max="4" width="8.77734375" customWidth="1"/>
    <col min="5" max="5" width="9.21875" customWidth="1"/>
    <col min="6" max="6" width="9.44140625" customWidth="1"/>
    <col min="7" max="8" width="8.77734375" customWidth="1"/>
    <col min="9" max="9" width="9.21875" customWidth="1"/>
    <col min="10" max="10" width="8.6640625" customWidth="1"/>
    <col min="11" max="11" width="9.33203125" customWidth="1"/>
    <col min="12" max="12" width="6.88671875" customWidth="1"/>
    <col min="13" max="13" width="9.77734375" customWidth="1"/>
    <col min="14" max="14" width="8.44140625" customWidth="1"/>
    <col min="15" max="16" width="2.6640625" customWidth="1"/>
    <col min="17" max="17" width="10.109375" bestFit="1" customWidth="1"/>
  </cols>
  <sheetData>
    <row r="1" spans="1:18" ht="20.100000000000001" customHeight="1" x14ac:dyDescent="0.45">
      <c r="F1" s="10" t="s">
        <v>12</v>
      </c>
    </row>
    <row r="2" spans="1:18" ht="16.5" customHeight="1" x14ac:dyDescent="0.3">
      <c r="A2" s="21" t="s">
        <v>24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40</v>
      </c>
      <c r="N2" s="74" t="s">
        <v>29</v>
      </c>
      <c r="O2" s="17" t="s">
        <v>30</v>
      </c>
      <c r="P2" s="18" t="s">
        <v>31</v>
      </c>
      <c r="Q2" s="9" t="s">
        <v>150</v>
      </c>
    </row>
    <row r="3" spans="1:18" ht="15.9" customHeight="1" x14ac:dyDescent="0.3">
      <c r="A3" s="167">
        <v>5</v>
      </c>
      <c r="B3" s="170"/>
      <c r="C3" s="170"/>
      <c r="D3" s="170"/>
      <c r="E3" s="170">
        <v>6.42</v>
      </c>
      <c r="F3" s="171"/>
      <c r="G3" s="170"/>
      <c r="H3" s="170"/>
      <c r="I3" s="170"/>
      <c r="J3" s="170">
        <v>6.33</v>
      </c>
      <c r="K3" s="170"/>
      <c r="L3" s="37">
        <v>6.3</v>
      </c>
      <c r="M3" s="44">
        <f t="shared" ref="M3:M12" si="0">AVERAGE(B3:K3)</f>
        <v>6.375</v>
      </c>
      <c r="N3" s="44">
        <f t="shared" ref="N3:N17" si="1">MAX(B3:K3)-MIN(B3:K3)</f>
        <v>8.9999999999999858E-2</v>
      </c>
      <c r="O3" s="29">
        <v>6</v>
      </c>
      <c r="P3" s="18">
        <v>6.6</v>
      </c>
      <c r="Q3" s="48">
        <f>M3/M3*100</f>
        <v>100</v>
      </c>
    </row>
    <row r="4" spans="1:18" ht="15.9" customHeight="1" x14ac:dyDescent="0.3">
      <c r="A4" s="167">
        <v>6</v>
      </c>
      <c r="B4" s="43">
        <v>6.2749999999999995</v>
      </c>
      <c r="C4" s="43">
        <v>6.3472368421052634</v>
      </c>
      <c r="D4" s="44">
        <v>6.2904761904761886</v>
      </c>
      <c r="E4" s="44">
        <v>6.3959999999999999</v>
      </c>
      <c r="F4" s="43">
        <v>6.3499999999999988</v>
      </c>
      <c r="G4" s="43">
        <v>6.33</v>
      </c>
      <c r="H4" s="43">
        <v>6.1150000000000002</v>
      </c>
      <c r="I4" s="43">
        <v>6.34</v>
      </c>
      <c r="J4" s="43">
        <v>6.3472368421052634</v>
      </c>
      <c r="K4" s="43">
        <v>6.3444444444444441</v>
      </c>
      <c r="L4" s="37">
        <v>6.3</v>
      </c>
      <c r="M4" s="44">
        <f t="shared" si="0"/>
        <v>6.3135394319131155</v>
      </c>
      <c r="N4" s="44">
        <f t="shared" si="1"/>
        <v>0.28099999999999969</v>
      </c>
      <c r="O4" s="29">
        <v>6</v>
      </c>
      <c r="P4" s="18">
        <v>6.6</v>
      </c>
      <c r="Q4" s="48">
        <f>M4/M$3*100</f>
        <v>99.035912657460628</v>
      </c>
    </row>
    <row r="5" spans="1:18" ht="15.9" customHeight="1" x14ac:dyDescent="0.3">
      <c r="A5" s="167">
        <v>7</v>
      </c>
      <c r="B5" s="43">
        <v>6.2749999999999995</v>
      </c>
      <c r="C5" s="43">
        <v>6.3502197802197831</v>
      </c>
      <c r="D5" s="44">
        <v>6.3347826086956527</v>
      </c>
      <c r="E5" s="44">
        <v>6.3710000000000004</v>
      </c>
      <c r="F5" s="43">
        <v>6.3249999999999984</v>
      </c>
      <c r="G5" s="43">
        <v>6.2725</v>
      </c>
      <c r="H5" s="43">
        <v>6.2480000000000002</v>
      </c>
      <c r="I5" s="43">
        <v>6.28</v>
      </c>
      <c r="J5" s="43">
        <v>6.33</v>
      </c>
      <c r="K5" s="43">
        <v>6.375</v>
      </c>
      <c r="L5" s="37">
        <v>6.3</v>
      </c>
      <c r="M5" s="44">
        <f t="shared" si="0"/>
        <v>6.3161502388915434</v>
      </c>
      <c r="N5" s="44">
        <f t="shared" si="1"/>
        <v>0.12699999999999978</v>
      </c>
      <c r="O5" s="29">
        <v>6</v>
      </c>
      <c r="P5" s="18">
        <v>6.6</v>
      </c>
      <c r="Q5" s="48">
        <f t="shared" ref="Q5:Q17" si="2">M5/M$3*100</f>
        <v>99.076866492416372</v>
      </c>
    </row>
    <row r="6" spans="1:18" ht="15.9" customHeight="1" x14ac:dyDescent="0.3">
      <c r="A6" s="167">
        <v>8</v>
      </c>
      <c r="B6" s="43">
        <v>6.2666666666666666</v>
      </c>
      <c r="C6" s="43">
        <v>6.3814942528735639</v>
      </c>
      <c r="D6" s="44">
        <v>6.3650000000000011</v>
      </c>
      <c r="E6" s="44">
        <v>6.35</v>
      </c>
      <c r="F6" s="43">
        <v>6.2899999999999991</v>
      </c>
      <c r="G6" s="43">
        <v>6.2715384615384613</v>
      </c>
      <c r="H6" s="43">
        <v>6.25</v>
      </c>
      <c r="I6" s="43">
        <v>6.24</v>
      </c>
      <c r="J6" s="43">
        <v>6.32</v>
      </c>
      <c r="K6" s="43">
        <v>6.3800000000000008</v>
      </c>
      <c r="L6" s="37">
        <v>6.3</v>
      </c>
      <c r="M6" s="44">
        <f t="shared" si="0"/>
        <v>6.3114699381078703</v>
      </c>
      <c r="N6" s="44">
        <f t="shared" si="1"/>
        <v>0.14149425287356365</v>
      </c>
      <c r="O6" s="29">
        <v>6</v>
      </c>
      <c r="P6" s="18">
        <v>6.6</v>
      </c>
      <c r="Q6" s="48">
        <f t="shared" si="2"/>
        <v>99.003450009535214</v>
      </c>
    </row>
    <row r="7" spans="1:18" ht="15.9" customHeight="1" x14ac:dyDescent="0.3">
      <c r="A7" s="167">
        <v>9</v>
      </c>
      <c r="B7" s="43">
        <v>6.2699999999999987</v>
      </c>
      <c r="C7" s="43">
        <v>6.3767469879518099</v>
      </c>
      <c r="D7" s="44">
        <v>6.3449999999999989</v>
      </c>
      <c r="E7" s="44">
        <v>6.306</v>
      </c>
      <c r="F7" s="43">
        <v>6.3150000000000004</v>
      </c>
      <c r="G7" s="43">
        <v>6.2657894736842108</v>
      </c>
      <c r="H7" s="43">
        <v>6.2089999999999996</v>
      </c>
      <c r="I7" s="43">
        <v>6.31</v>
      </c>
      <c r="J7" s="43">
        <v>6.29</v>
      </c>
      <c r="K7" s="43">
        <v>6.3349999999999991</v>
      </c>
      <c r="L7" s="37">
        <v>6.3</v>
      </c>
      <c r="M7" s="44">
        <f t="shared" si="0"/>
        <v>6.3022536461636021</v>
      </c>
      <c r="N7" s="44">
        <f t="shared" si="1"/>
        <v>0.16774698795181031</v>
      </c>
      <c r="O7" s="29">
        <v>6</v>
      </c>
      <c r="P7" s="18">
        <v>6.6</v>
      </c>
      <c r="Q7" s="48">
        <f t="shared" si="2"/>
        <v>98.858880724134934</v>
      </c>
    </row>
    <row r="8" spans="1:18" ht="15.9" customHeight="1" x14ac:dyDescent="0.3">
      <c r="A8" s="167">
        <v>10</v>
      </c>
      <c r="B8" s="43">
        <v>6.2681818181818185</v>
      </c>
      <c r="C8" s="43">
        <v>6.3667708333333364</v>
      </c>
      <c r="D8" s="44">
        <v>6.3083333333333336</v>
      </c>
      <c r="E8" s="44">
        <v>6.3490000000000002</v>
      </c>
      <c r="F8" s="43">
        <v>6.3090909090909086</v>
      </c>
      <c r="G8" s="43">
        <v>6.3118518518518512</v>
      </c>
      <c r="H8" s="43">
        <v>6.2729999999999997</v>
      </c>
      <c r="I8" s="43">
        <v>6.28</v>
      </c>
      <c r="J8" s="43">
        <v>6.31</v>
      </c>
      <c r="K8" s="43">
        <v>6.3850000000000007</v>
      </c>
      <c r="L8" s="37">
        <v>6.3</v>
      </c>
      <c r="M8" s="44">
        <f t="shared" si="0"/>
        <v>6.3161228745791238</v>
      </c>
      <c r="N8" s="44">
        <f t="shared" si="1"/>
        <v>0.11681818181818215</v>
      </c>
      <c r="O8" s="29">
        <v>6</v>
      </c>
      <c r="P8" s="18">
        <v>6.6</v>
      </c>
      <c r="Q8" s="48">
        <f t="shared" si="2"/>
        <v>99.076437248299982</v>
      </c>
    </row>
    <row r="9" spans="1:18" ht="15.9" customHeight="1" x14ac:dyDescent="0.3">
      <c r="A9" s="167">
        <v>11</v>
      </c>
      <c r="B9" s="43">
        <v>6.3149999999999995</v>
      </c>
      <c r="C9" s="43">
        <v>6.3781927710843371</v>
      </c>
      <c r="D9" s="44">
        <v>6.3315789473684205</v>
      </c>
      <c r="E9" s="44">
        <v>6.351</v>
      </c>
      <c r="F9" s="43">
        <v>6.3049999999999979</v>
      </c>
      <c r="G9" s="43">
        <v>6.3843478260869571</v>
      </c>
      <c r="H9" s="43">
        <v>6.3220000000000001</v>
      </c>
      <c r="I9" s="43">
        <v>6.3</v>
      </c>
      <c r="J9" s="43">
        <v>6.32</v>
      </c>
      <c r="K9" s="43">
        <v>6.3449999999999998</v>
      </c>
      <c r="L9" s="37">
        <v>6.3</v>
      </c>
      <c r="M9" s="44">
        <f t="shared" si="0"/>
        <v>6.3352119544539711</v>
      </c>
      <c r="N9" s="44">
        <f t="shared" si="1"/>
        <v>8.4347826086957234E-2</v>
      </c>
      <c r="O9" s="29">
        <v>6</v>
      </c>
      <c r="P9" s="18">
        <v>6.6</v>
      </c>
      <c r="Q9" s="48">
        <f t="shared" si="2"/>
        <v>99.375873795356412</v>
      </c>
    </row>
    <row r="10" spans="1:18" ht="15.9" customHeight="1" x14ac:dyDescent="0.3">
      <c r="A10" s="167">
        <v>12</v>
      </c>
      <c r="B10" s="43">
        <v>6.2687499999999998</v>
      </c>
      <c r="C10" s="43">
        <v>6.3580612244897949</v>
      </c>
      <c r="D10" s="44">
        <v>6.3421052631578947</v>
      </c>
      <c r="E10" s="44">
        <v>6.3819999999999997</v>
      </c>
      <c r="F10" s="43">
        <v>6.3105263157894713</v>
      </c>
      <c r="G10" s="43">
        <v>6.4165217391304354</v>
      </c>
      <c r="H10" s="43">
        <v>6.3129999999999997</v>
      </c>
      <c r="I10" s="43">
        <v>6.29</v>
      </c>
      <c r="J10" s="43">
        <v>6.33</v>
      </c>
      <c r="K10" s="43">
        <v>6.3850000000000016</v>
      </c>
      <c r="L10" s="37">
        <v>6.3</v>
      </c>
      <c r="M10" s="44">
        <f t="shared" si="0"/>
        <v>6.3395964542567596</v>
      </c>
      <c r="N10" s="44">
        <f t="shared" si="1"/>
        <v>0.14777173913043562</v>
      </c>
      <c r="O10" s="29">
        <v>6</v>
      </c>
      <c r="P10" s="18">
        <v>6.6</v>
      </c>
      <c r="Q10" s="48">
        <f t="shared" si="2"/>
        <v>99.444650262851127</v>
      </c>
    </row>
    <row r="11" spans="1:18" ht="15.9" customHeight="1" x14ac:dyDescent="0.3">
      <c r="A11" s="167">
        <v>1</v>
      </c>
      <c r="B11" s="43">
        <v>6.2749999999999995</v>
      </c>
      <c r="C11" s="43">
        <v>6.3509090909090897</v>
      </c>
      <c r="D11" s="44">
        <v>6.3166666666666664</v>
      </c>
      <c r="E11" s="44">
        <v>6.3479999999999999</v>
      </c>
      <c r="F11" s="43">
        <v>6.2789473684210515</v>
      </c>
      <c r="G11" s="43">
        <v>6.3415999999999997</v>
      </c>
      <c r="H11" s="43">
        <v>6.3170000000000002</v>
      </c>
      <c r="I11" s="43">
        <v>6.29</v>
      </c>
      <c r="J11" s="43">
        <v>6.3</v>
      </c>
      <c r="K11" s="43">
        <v>6.3857142857142861</v>
      </c>
      <c r="L11" s="37">
        <v>6.3</v>
      </c>
      <c r="M11" s="44">
        <f t="shared" si="0"/>
        <v>6.320383741171109</v>
      </c>
      <c r="N11" s="44">
        <f t="shared" si="1"/>
        <v>0.11071428571428665</v>
      </c>
      <c r="O11" s="29">
        <v>6</v>
      </c>
      <c r="P11" s="18">
        <v>6.6</v>
      </c>
      <c r="Q11" s="48">
        <f t="shared" si="2"/>
        <v>99.14327437131152</v>
      </c>
    </row>
    <row r="12" spans="1:18" ht="15.9" customHeight="1" x14ac:dyDescent="0.3">
      <c r="A12" s="167">
        <v>2</v>
      </c>
      <c r="B12" s="43">
        <v>6.2888888888888879</v>
      </c>
      <c r="C12" s="43">
        <v>6.4182758620689642</v>
      </c>
      <c r="D12" s="44">
        <v>6.3105263157894722</v>
      </c>
      <c r="E12" s="44">
        <v>6.3490000000000002</v>
      </c>
      <c r="F12" s="43">
        <v>6.2941176470588216</v>
      </c>
      <c r="G12" s="43">
        <v>6.3231818181818191</v>
      </c>
      <c r="H12" s="43">
        <v>6.3280000000000003</v>
      </c>
      <c r="I12" s="43">
        <v>6.29</v>
      </c>
      <c r="J12" s="43">
        <v>6.34</v>
      </c>
      <c r="K12" s="43">
        <v>6.4066666666666672</v>
      </c>
      <c r="L12" s="37">
        <v>6.3</v>
      </c>
      <c r="M12" s="44">
        <f t="shared" si="0"/>
        <v>6.3348657198654639</v>
      </c>
      <c r="N12" s="44">
        <f t="shared" si="1"/>
        <v>0.1293869731800763</v>
      </c>
      <c r="O12" s="29">
        <v>6</v>
      </c>
      <c r="P12" s="18">
        <v>6.6</v>
      </c>
      <c r="Q12" s="48">
        <f t="shared" si="2"/>
        <v>99.370442664556293</v>
      </c>
    </row>
    <row r="13" spans="1:18" ht="15.9" customHeight="1" x14ac:dyDescent="0.3">
      <c r="A13" s="167">
        <v>3</v>
      </c>
      <c r="B13" s="43"/>
      <c r="C13" s="43"/>
      <c r="D13" s="44"/>
      <c r="E13" s="44"/>
      <c r="F13" s="43"/>
      <c r="G13" s="43"/>
      <c r="H13" s="43"/>
      <c r="I13" s="43"/>
      <c r="J13" s="43"/>
      <c r="K13" s="43"/>
      <c r="L13" s="37">
        <v>6.3</v>
      </c>
      <c r="M13" s="44"/>
      <c r="N13" s="44">
        <f t="shared" si="1"/>
        <v>0</v>
      </c>
      <c r="O13" s="29">
        <v>6</v>
      </c>
      <c r="P13" s="18">
        <v>6.6</v>
      </c>
      <c r="Q13" s="48">
        <f t="shared" si="2"/>
        <v>0</v>
      </c>
    </row>
    <row r="14" spans="1:18" ht="15.9" customHeight="1" x14ac:dyDescent="0.3">
      <c r="A14" s="167">
        <v>4</v>
      </c>
      <c r="B14" s="43"/>
      <c r="C14" s="43"/>
      <c r="D14" s="44"/>
      <c r="E14" s="44"/>
      <c r="F14" s="43"/>
      <c r="G14" s="81"/>
      <c r="H14" s="43"/>
      <c r="I14" s="43"/>
      <c r="J14" s="43"/>
      <c r="K14" s="43"/>
      <c r="L14" s="37">
        <v>6.3</v>
      </c>
      <c r="M14" s="44"/>
      <c r="N14" s="44">
        <f t="shared" si="1"/>
        <v>0</v>
      </c>
      <c r="O14" s="29">
        <v>6</v>
      </c>
      <c r="P14" s="18">
        <v>6.6</v>
      </c>
      <c r="Q14" s="48">
        <f t="shared" si="2"/>
        <v>0</v>
      </c>
    </row>
    <row r="15" spans="1:18" ht="15.9" customHeight="1" x14ac:dyDescent="0.3">
      <c r="A15" s="167">
        <v>5</v>
      </c>
      <c r="B15" s="43"/>
      <c r="C15" s="43"/>
      <c r="D15" s="44"/>
      <c r="E15" s="44"/>
      <c r="F15" s="43"/>
      <c r="G15" s="43"/>
      <c r="H15" s="43"/>
      <c r="I15" s="43"/>
      <c r="J15" s="43"/>
      <c r="K15" s="43"/>
      <c r="L15" s="37">
        <v>6.3</v>
      </c>
      <c r="M15" s="44"/>
      <c r="N15" s="44">
        <f t="shared" si="1"/>
        <v>0</v>
      </c>
      <c r="O15" s="29">
        <v>6</v>
      </c>
      <c r="P15" s="18">
        <v>6.6</v>
      </c>
      <c r="Q15" s="48">
        <f t="shared" si="2"/>
        <v>0</v>
      </c>
      <c r="R15" s="7"/>
    </row>
    <row r="16" spans="1:18" ht="15.9" customHeight="1" x14ac:dyDescent="0.3">
      <c r="A16" s="167">
        <v>6</v>
      </c>
      <c r="B16" s="43"/>
      <c r="C16" s="43"/>
      <c r="D16" s="172"/>
      <c r="E16" s="44"/>
      <c r="F16" s="43"/>
      <c r="G16" s="43"/>
      <c r="H16" s="43"/>
      <c r="I16" s="43"/>
      <c r="J16" s="43"/>
      <c r="K16" s="43"/>
      <c r="L16" s="37">
        <v>6.3</v>
      </c>
      <c r="M16" s="44"/>
      <c r="N16" s="44">
        <f t="shared" si="1"/>
        <v>0</v>
      </c>
      <c r="O16" s="29">
        <v>6</v>
      </c>
      <c r="P16" s="18">
        <v>6.6</v>
      </c>
      <c r="Q16" s="48">
        <f t="shared" si="2"/>
        <v>0</v>
      </c>
      <c r="R16" s="7"/>
    </row>
    <row r="17" spans="1:18" ht="15.9" customHeight="1" x14ac:dyDescent="0.3">
      <c r="A17" s="167">
        <v>7</v>
      </c>
      <c r="B17" s="43"/>
      <c r="C17" s="43"/>
      <c r="D17" s="172"/>
      <c r="E17" s="44"/>
      <c r="F17" s="43"/>
      <c r="G17" s="43"/>
      <c r="H17" s="43"/>
      <c r="I17" s="43"/>
      <c r="J17" s="43"/>
      <c r="K17" s="43"/>
      <c r="L17" s="37">
        <v>6.3</v>
      </c>
      <c r="M17" s="44"/>
      <c r="N17" s="44">
        <f t="shared" si="1"/>
        <v>0</v>
      </c>
      <c r="O17" s="29">
        <v>6</v>
      </c>
      <c r="P17" s="18">
        <v>6.6</v>
      </c>
      <c r="Q17" s="48">
        <f t="shared" si="2"/>
        <v>0</v>
      </c>
      <c r="R17" s="7"/>
    </row>
    <row r="18" spans="1:18" ht="15.9" customHeight="1" x14ac:dyDescent="0.3">
      <c r="A18" s="167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37">
        <v>6.3</v>
      </c>
      <c r="M18" s="44"/>
      <c r="N18" s="44">
        <f>MAX(B18:K18)-MIN(B18:K18)</f>
        <v>0</v>
      </c>
      <c r="O18" s="29">
        <v>6</v>
      </c>
      <c r="P18" s="18">
        <v>6.6</v>
      </c>
      <c r="Q18" s="48">
        <f>M18/M$3*100</f>
        <v>0</v>
      </c>
      <c r="R18" s="7"/>
    </row>
    <row r="19" spans="1:18" ht="15.9" customHeight="1" x14ac:dyDescent="0.3">
      <c r="A19" s="167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37">
        <v>6.3</v>
      </c>
      <c r="M19" s="44"/>
      <c r="N19" s="44">
        <f>MAX(B19:K19)-MIN(B19:K19)</f>
        <v>0</v>
      </c>
      <c r="O19" s="29">
        <v>6</v>
      </c>
      <c r="P19" s="18">
        <v>6.6</v>
      </c>
      <c r="Q19" s="48">
        <f>M19/M$3*100</f>
        <v>0</v>
      </c>
      <c r="R19" s="7"/>
    </row>
    <row r="20" spans="1:18" ht="15.9" customHeight="1" x14ac:dyDescent="0.3">
      <c r="A20" s="167">
        <v>10</v>
      </c>
      <c r="B20" s="41"/>
      <c r="C20" s="59"/>
      <c r="D20" s="59"/>
      <c r="E20" s="59"/>
      <c r="F20" s="59"/>
      <c r="G20" s="59"/>
      <c r="H20" s="59"/>
      <c r="I20" s="59"/>
      <c r="J20" s="59"/>
      <c r="K20" s="59"/>
      <c r="L20" s="37">
        <v>6.3</v>
      </c>
      <c r="M20" s="44"/>
      <c r="N20" s="44">
        <f>MAX(B20:K20)-MIN(B20:K20)</f>
        <v>0</v>
      </c>
      <c r="O20" s="29">
        <v>6</v>
      </c>
      <c r="P20" s="18">
        <v>6.6</v>
      </c>
      <c r="Q20" s="48">
        <f>M20/M$3*100</f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R20"/>
  <sheetViews>
    <sheetView zoomScale="73" zoomScaleNormal="73" workbookViewId="0">
      <selection activeCell="M12" sqref="M12"/>
    </sheetView>
  </sheetViews>
  <sheetFormatPr defaultRowHeight="13.2" x14ac:dyDescent="0.2"/>
  <cols>
    <col min="1" max="1" width="3.77734375" customWidth="1"/>
    <col min="2" max="2" width="7.77734375" customWidth="1"/>
    <col min="3" max="3" width="9.21875" customWidth="1"/>
    <col min="4" max="4" width="8.77734375" customWidth="1"/>
    <col min="5" max="5" width="9.21875" customWidth="1"/>
    <col min="6" max="6" width="9.44140625" customWidth="1"/>
    <col min="7" max="9" width="8.77734375" customWidth="1"/>
    <col min="10" max="10" width="8.6640625" customWidth="1"/>
    <col min="11" max="11" width="9.33203125" customWidth="1"/>
    <col min="12" max="12" width="8.6640625" customWidth="1"/>
    <col min="13" max="13" width="9.77734375" customWidth="1"/>
    <col min="14" max="14" width="6.33203125" customWidth="1"/>
    <col min="15" max="16" width="2.6640625" customWidth="1"/>
  </cols>
  <sheetData>
    <row r="1" spans="1:18" ht="20.100000000000001" customHeight="1" x14ac:dyDescent="0.45">
      <c r="F1" s="10" t="s">
        <v>10</v>
      </c>
    </row>
    <row r="2" spans="1:18" ht="15.9" customHeight="1" x14ac:dyDescent="0.3">
      <c r="A2" s="21" t="s">
        <v>24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40</v>
      </c>
      <c r="N2" s="74" t="s">
        <v>29</v>
      </c>
      <c r="O2" s="17" t="s">
        <v>30</v>
      </c>
      <c r="P2" s="18" t="s">
        <v>31</v>
      </c>
      <c r="Q2" s="9" t="s">
        <v>150</v>
      </c>
    </row>
    <row r="3" spans="1:18" ht="15.9" customHeight="1" x14ac:dyDescent="0.3">
      <c r="A3" s="167">
        <v>5</v>
      </c>
      <c r="B3" s="168"/>
      <c r="C3" s="168"/>
      <c r="D3" s="168"/>
      <c r="E3" s="168">
        <v>32.5</v>
      </c>
      <c r="F3" s="169"/>
      <c r="G3" s="168"/>
      <c r="H3" s="168"/>
      <c r="I3" s="168"/>
      <c r="J3" s="168">
        <v>32.9</v>
      </c>
      <c r="K3" s="168"/>
      <c r="L3" s="42">
        <v>32.5</v>
      </c>
      <c r="M3" s="37">
        <f t="shared" ref="M3:M12" si="0">AVERAGE(B3:K3)</f>
        <v>32.700000000000003</v>
      </c>
      <c r="N3" s="37">
        <f t="shared" ref="N3:N17" si="1">MAX(B3:K3)-MIN(B3:K3)</f>
        <v>0.39999999999999858</v>
      </c>
      <c r="O3" s="17">
        <v>30.5</v>
      </c>
      <c r="P3" s="18">
        <v>34.5</v>
      </c>
      <c r="Q3" s="48">
        <f>M3/M3*100</f>
        <v>100</v>
      </c>
    </row>
    <row r="4" spans="1:18" ht="15.9" customHeight="1" x14ac:dyDescent="0.3">
      <c r="A4" s="167">
        <v>6</v>
      </c>
      <c r="B4" s="42">
        <v>32.440000000000005</v>
      </c>
      <c r="C4" s="42">
        <v>32.371315789473691</v>
      </c>
      <c r="D4" s="37">
        <v>32.32</v>
      </c>
      <c r="E4" s="37">
        <v>32.287999999999997</v>
      </c>
      <c r="F4" s="42">
        <v>32.666666666666664</v>
      </c>
      <c r="G4" s="42">
        <v>33.299999999999997</v>
      </c>
      <c r="H4" s="42">
        <v>31.966000000000001</v>
      </c>
      <c r="I4" s="42">
        <v>32.619999999999997</v>
      </c>
      <c r="J4" s="42">
        <v>32.371315789473691</v>
      </c>
      <c r="K4" s="42">
        <v>32.038888888888891</v>
      </c>
      <c r="L4" s="42">
        <v>32.5</v>
      </c>
      <c r="M4" s="37">
        <f t="shared" si="0"/>
        <v>32.43821871345029</v>
      </c>
      <c r="N4" s="37">
        <f t="shared" si="1"/>
        <v>1.3339999999999961</v>
      </c>
      <c r="O4" s="17">
        <v>30.5</v>
      </c>
      <c r="P4" s="18">
        <v>34.5</v>
      </c>
      <c r="Q4" s="48">
        <f>M4/M$3*100</f>
        <v>99.199445606881611</v>
      </c>
    </row>
    <row r="5" spans="1:18" ht="15.9" customHeight="1" x14ac:dyDescent="0.3">
      <c r="A5" s="167">
        <v>7</v>
      </c>
      <c r="B5" s="42">
        <v>32.545000000000002</v>
      </c>
      <c r="C5" s="42">
        <v>32.502934782608683</v>
      </c>
      <c r="D5" s="37">
        <v>32.404545454545449</v>
      </c>
      <c r="E5" s="37">
        <v>32.229999999999997</v>
      </c>
      <c r="F5" s="42">
        <v>32.6875</v>
      </c>
      <c r="G5" s="42">
        <v>32.346666666666671</v>
      </c>
      <c r="H5" s="42">
        <v>32.393999999999998</v>
      </c>
      <c r="I5" s="42">
        <v>32.549999999999997</v>
      </c>
      <c r="J5" s="42">
        <v>32.53</v>
      </c>
      <c r="K5" s="42">
        <v>32.105263157894733</v>
      </c>
      <c r="L5" s="42">
        <v>32.5</v>
      </c>
      <c r="M5" s="37">
        <f t="shared" si="0"/>
        <v>32.429591006171556</v>
      </c>
      <c r="N5" s="37">
        <f t="shared" si="1"/>
        <v>0.58223684210526727</v>
      </c>
      <c r="O5" s="17">
        <v>30.5</v>
      </c>
      <c r="P5" s="18">
        <v>34.5</v>
      </c>
      <c r="Q5" s="48">
        <f t="shared" ref="Q5:Q17" si="2">M5/M$3*100</f>
        <v>99.173061180952757</v>
      </c>
    </row>
    <row r="6" spans="1:18" ht="15.9" customHeight="1" x14ac:dyDescent="0.3">
      <c r="A6" s="167">
        <v>8</v>
      </c>
      <c r="B6" s="42">
        <v>32.371428571428567</v>
      </c>
      <c r="C6" s="42">
        <v>32.248181818181813</v>
      </c>
      <c r="D6" s="37">
        <v>32.341176470588231</v>
      </c>
      <c r="E6" s="37">
        <v>32.491</v>
      </c>
      <c r="F6" s="42">
        <v>32.4</v>
      </c>
      <c r="G6" s="42">
        <v>32.329090909090901</v>
      </c>
      <c r="H6" s="42">
        <v>32.457000000000001</v>
      </c>
      <c r="I6" s="42">
        <v>32.39</v>
      </c>
      <c r="J6" s="42">
        <v>32.26</v>
      </c>
      <c r="K6" s="42">
        <v>32.409999999999997</v>
      </c>
      <c r="L6" s="42">
        <v>32.5</v>
      </c>
      <c r="M6" s="37">
        <f t="shared" si="0"/>
        <v>32.369787776928959</v>
      </c>
      <c r="N6" s="37">
        <f t="shared" si="1"/>
        <v>0.24281818181818693</v>
      </c>
      <c r="O6" s="17">
        <v>30.5</v>
      </c>
      <c r="P6" s="18">
        <v>34.5</v>
      </c>
      <c r="Q6" s="48">
        <f t="shared" si="2"/>
        <v>98.990176687856135</v>
      </c>
    </row>
    <row r="7" spans="1:18" ht="15.9" customHeight="1" x14ac:dyDescent="0.3">
      <c r="A7" s="167">
        <v>9</v>
      </c>
      <c r="B7" s="42">
        <v>32.435000000000002</v>
      </c>
      <c r="C7" s="42">
        <v>32.133250000000004</v>
      </c>
      <c r="D7" s="37">
        <v>32.166666666666657</v>
      </c>
      <c r="E7" s="37">
        <v>32.545999999999999</v>
      </c>
      <c r="F7" s="42">
        <v>32.65</v>
      </c>
      <c r="G7" s="42">
        <v>32.114736842105266</v>
      </c>
      <c r="H7" s="42">
        <v>32.393000000000001</v>
      </c>
      <c r="I7" s="42">
        <v>32.49</v>
      </c>
      <c r="J7" s="42">
        <v>31.77</v>
      </c>
      <c r="K7" s="42">
        <v>32.694736842105264</v>
      </c>
      <c r="L7" s="42">
        <v>32.5</v>
      </c>
      <c r="M7" s="37">
        <f t="shared" si="0"/>
        <v>32.339339035087718</v>
      </c>
      <c r="N7" s="37">
        <f t="shared" si="1"/>
        <v>0.92473684210526486</v>
      </c>
      <c r="O7" s="17">
        <v>30.5</v>
      </c>
      <c r="P7" s="18">
        <v>34.5</v>
      </c>
      <c r="Q7" s="48">
        <f t="shared" si="2"/>
        <v>98.897061269381396</v>
      </c>
    </row>
    <row r="8" spans="1:18" ht="15.9" customHeight="1" x14ac:dyDescent="0.3">
      <c r="A8" s="167">
        <v>10</v>
      </c>
      <c r="B8" s="42">
        <v>32.436363636363637</v>
      </c>
      <c r="C8" s="42">
        <v>32.409789473684206</v>
      </c>
      <c r="D8" s="37">
        <v>32.666666666666671</v>
      </c>
      <c r="E8" s="37">
        <v>32.552</v>
      </c>
      <c r="F8" s="42">
        <v>32.772727272727273</v>
      </c>
      <c r="G8" s="42">
        <v>32.323333333333331</v>
      </c>
      <c r="H8" s="42">
        <v>32.412999999999997</v>
      </c>
      <c r="I8" s="42">
        <v>32.54</v>
      </c>
      <c r="J8" s="42">
        <v>32.299999999999997</v>
      </c>
      <c r="K8" s="42">
        <v>32.81666666666667</v>
      </c>
      <c r="L8" s="42">
        <v>32.5</v>
      </c>
      <c r="M8" s="37">
        <f t="shared" si="0"/>
        <v>32.523054704944187</v>
      </c>
      <c r="N8" s="37">
        <f t="shared" si="1"/>
        <v>0.51666666666667282</v>
      </c>
      <c r="O8" s="17">
        <v>30.5</v>
      </c>
      <c r="P8" s="18">
        <v>34.5</v>
      </c>
      <c r="Q8" s="48">
        <f t="shared" si="2"/>
        <v>99.458882889737566</v>
      </c>
    </row>
    <row r="9" spans="1:18" ht="15.9" customHeight="1" x14ac:dyDescent="0.3">
      <c r="A9" s="167">
        <v>11</v>
      </c>
      <c r="B9" s="42">
        <v>32.505000000000003</v>
      </c>
      <c r="C9" s="42">
        <v>32.434698795180736</v>
      </c>
      <c r="D9" s="37">
        <v>32.381250000000001</v>
      </c>
      <c r="E9" s="82">
        <v>32.386000000000003</v>
      </c>
      <c r="F9" s="42">
        <v>32.65</v>
      </c>
      <c r="G9" s="42">
        <v>32.523478260869567</v>
      </c>
      <c r="H9" s="42">
        <v>32.634</v>
      </c>
      <c r="I9" s="42">
        <v>32.54</v>
      </c>
      <c r="J9" s="42">
        <v>32.299999999999997</v>
      </c>
      <c r="K9" s="42">
        <v>31.615000000000002</v>
      </c>
      <c r="L9" s="42">
        <v>32.5</v>
      </c>
      <c r="M9" s="37">
        <f t="shared" si="0"/>
        <v>32.396942705605035</v>
      </c>
      <c r="N9" s="37">
        <f t="shared" si="1"/>
        <v>1.0349999999999966</v>
      </c>
      <c r="O9" s="17">
        <v>30.5</v>
      </c>
      <c r="P9" s="18">
        <v>34.5</v>
      </c>
      <c r="Q9" s="48">
        <f t="shared" si="2"/>
        <v>99.073219283195812</v>
      </c>
    </row>
    <row r="10" spans="1:18" ht="15.9" customHeight="1" x14ac:dyDescent="0.3">
      <c r="A10" s="167">
        <v>12</v>
      </c>
      <c r="B10" s="42">
        <v>32.450000000000003</v>
      </c>
      <c r="C10" s="42">
        <v>32.339793814432994</v>
      </c>
      <c r="D10" s="37">
        <v>32.11538461538462</v>
      </c>
      <c r="E10" s="37">
        <v>32.347000000000001</v>
      </c>
      <c r="F10" s="42">
        <v>32.578947368421055</v>
      </c>
      <c r="G10" s="42">
        <v>32.497826086956522</v>
      </c>
      <c r="H10" s="42">
        <v>32.642000000000003</v>
      </c>
      <c r="I10" s="42">
        <v>32.5</v>
      </c>
      <c r="J10" s="42">
        <v>32.950000000000003</v>
      </c>
      <c r="K10" s="42">
        <v>32.733333333333334</v>
      </c>
      <c r="L10" s="42">
        <v>32.5</v>
      </c>
      <c r="M10" s="37">
        <f t="shared" si="0"/>
        <v>32.515428521852854</v>
      </c>
      <c r="N10" s="37">
        <f t="shared" si="1"/>
        <v>0.83461538461538254</v>
      </c>
      <c r="O10" s="17">
        <v>30.5</v>
      </c>
      <c r="P10" s="18">
        <v>34.5</v>
      </c>
      <c r="Q10" s="48">
        <f t="shared" si="2"/>
        <v>99.435561228907801</v>
      </c>
    </row>
    <row r="11" spans="1:18" ht="15.9" customHeight="1" x14ac:dyDescent="0.3">
      <c r="A11" s="167">
        <v>1</v>
      </c>
      <c r="B11" s="42">
        <v>32.430000000000007</v>
      </c>
      <c r="C11" s="42">
        <v>32.175656565656581</v>
      </c>
      <c r="D11" s="37">
        <v>32.756249999999994</v>
      </c>
      <c r="E11" s="37">
        <v>32.298000000000002</v>
      </c>
      <c r="F11" s="42">
        <v>32.473684210526315</v>
      </c>
      <c r="G11" s="42">
        <v>32.600000000000009</v>
      </c>
      <c r="H11" s="42">
        <v>32.265000000000001</v>
      </c>
      <c r="I11" s="42">
        <v>32.5</v>
      </c>
      <c r="J11" s="42">
        <v>32.85</v>
      </c>
      <c r="K11" s="42">
        <v>33.107142857142897</v>
      </c>
      <c r="L11" s="42">
        <v>32.5</v>
      </c>
      <c r="M11" s="37">
        <f t="shared" si="0"/>
        <v>32.545573363332579</v>
      </c>
      <c r="N11" s="37">
        <f t="shared" si="1"/>
        <v>0.93148629148631557</v>
      </c>
      <c r="O11" s="17">
        <v>30.5</v>
      </c>
      <c r="P11" s="18">
        <v>34.5</v>
      </c>
      <c r="Q11" s="48">
        <f t="shared" si="2"/>
        <v>99.527747288478835</v>
      </c>
    </row>
    <row r="12" spans="1:18" ht="15.9" customHeight="1" x14ac:dyDescent="0.3">
      <c r="A12" s="167">
        <v>2</v>
      </c>
      <c r="B12" s="42">
        <v>32.305555555555557</v>
      </c>
      <c r="C12" s="42">
        <v>32.299047619047606</v>
      </c>
      <c r="D12" s="37">
        <v>32.893333333333331</v>
      </c>
      <c r="E12" s="37">
        <v>32.463999999999999</v>
      </c>
      <c r="F12" s="42">
        <v>32.529411764705884</v>
      </c>
      <c r="G12" s="42">
        <v>32.431818181818187</v>
      </c>
      <c r="H12" s="42">
        <v>32.363999999999997</v>
      </c>
      <c r="I12" s="42">
        <v>32.54</v>
      </c>
      <c r="J12" s="42">
        <v>32.68</v>
      </c>
      <c r="K12" s="42">
        <v>32.58</v>
      </c>
      <c r="L12" s="42">
        <v>32.5</v>
      </c>
      <c r="M12" s="37">
        <f t="shared" si="0"/>
        <v>32.508716645446057</v>
      </c>
      <c r="N12" s="37">
        <f t="shared" si="1"/>
        <v>0.59428571428572496</v>
      </c>
      <c r="O12" s="17">
        <v>30.5</v>
      </c>
      <c r="P12" s="18">
        <v>34.5</v>
      </c>
      <c r="Q12" s="48">
        <f t="shared" si="2"/>
        <v>99.41503561298488</v>
      </c>
    </row>
    <row r="13" spans="1:18" ht="15.9" customHeight="1" x14ac:dyDescent="0.3">
      <c r="A13" s="167">
        <v>3</v>
      </c>
      <c r="B13" s="42"/>
      <c r="C13" s="42"/>
      <c r="D13" s="37"/>
      <c r="E13" s="37"/>
      <c r="F13" s="42"/>
      <c r="G13" s="42"/>
      <c r="H13" s="42"/>
      <c r="I13" s="42"/>
      <c r="J13" s="42"/>
      <c r="K13" s="42"/>
      <c r="L13" s="42">
        <v>32.5</v>
      </c>
      <c r="M13" s="37"/>
      <c r="N13" s="37">
        <f t="shared" si="1"/>
        <v>0</v>
      </c>
      <c r="O13" s="17">
        <v>30.5</v>
      </c>
      <c r="P13" s="18">
        <v>34.5</v>
      </c>
      <c r="Q13" s="48">
        <f t="shared" si="2"/>
        <v>0</v>
      </c>
    </row>
    <row r="14" spans="1:18" ht="15.9" customHeight="1" x14ac:dyDescent="0.3">
      <c r="A14" s="167">
        <v>4</v>
      </c>
      <c r="B14" s="42"/>
      <c r="C14" s="42"/>
      <c r="D14" s="37"/>
      <c r="E14" s="37"/>
      <c r="F14" s="42"/>
      <c r="G14" s="41"/>
      <c r="H14" s="42"/>
      <c r="I14" s="42"/>
      <c r="J14" s="42"/>
      <c r="K14" s="42"/>
      <c r="L14" s="42">
        <v>32.5</v>
      </c>
      <c r="M14" s="37"/>
      <c r="N14" s="37">
        <f t="shared" si="1"/>
        <v>0</v>
      </c>
      <c r="O14" s="17">
        <v>30.5</v>
      </c>
      <c r="P14" s="18">
        <v>34.5</v>
      </c>
      <c r="Q14" s="48">
        <f t="shared" si="2"/>
        <v>0</v>
      </c>
    </row>
    <row r="15" spans="1:18" ht="15.9" customHeight="1" x14ac:dyDescent="0.3">
      <c r="A15" s="167">
        <v>5</v>
      </c>
      <c r="B15" s="42"/>
      <c r="C15" s="42"/>
      <c r="D15" s="37"/>
      <c r="E15" s="37"/>
      <c r="F15" s="42"/>
      <c r="G15" s="42"/>
      <c r="H15" s="42"/>
      <c r="I15" s="42"/>
      <c r="J15" s="42"/>
      <c r="K15" s="42"/>
      <c r="L15" s="42">
        <v>32.5</v>
      </c>
      <c r="M15" s="37"/>
      <c r="N15" s="37">
        <f t="shared" si="1"/>
        <v>0</v>
      </c>
      <c r="O15" s="17">
        <v>30.5</v>
      </c>
      <c r="P15" s="18">
        <v>34.5</v>
      </c>
      <c r="Q15" s="48">
        <f t="shared" si="2"/>
        <v>0</v>
      </c>
      <c r="R15" s="7"/>
    </row>
    <row r="16" spans="1:18" ht="15.9" customHeight="1" x14ac:dyDescent="0.3">
      <c r="A16" s="167">
        <v>6</v>
      </c>
      <c r="B16" s="42"/>
      <c r="C16" s="42"/>
      <c r="D16" s="37"/>
      <c r="E16" s="37"/>
      <c r="F16" s="42"/>
      <c r="G16" s="42"/>
      <c r="H16" s="42"/>
      <c r="I16" s="42"/>
      <c r="J16" s="42"/>
      <c r="K16" s="42"/>
      <c r="L16" s="42">
        <v>32.5</v>
      </c>
      <c r="M16" s="37"/>
      <c r="N16" s="37">
        <f t="shared" si="1"/>
        <v>0</v>
      </c>
      <c r="O16" s="17">
        <v>30.5</v>
      </c>
      <c r="P16" s="18">
        <v>34.5</v>
      </c>
      <c r="Q16" s="48">
        <f t="shared" si="2"/>
        <v>0</v>
      </c>
      <c r="R16" s="7"/>
    </row>
    <row r="17" spans="1:18" ht="15.9" customHeight="1" x14ac:dyDescent="0.3">
      <c r="A17" s="167">
        <v>7</v>
      </c>
      <c r="B17" s="42"/>
      <c r="C17" s="42"/>
      <c r="D17" s="37"/>
      <c r="E17" s="37"/>
      <c r="F17" s="42"/>
      <c r="G17" s="42"/>
      <c r="H17" s="42"/>
      <c r="I17" s="42"/>
      <c r="J17" s="42"/>
      <c r="K17" s="42"/>
      <c r="L17" s="42">
        <v>32.5</v>
      </c>
      <c r="M17" s="37"/>
      <c r="N17" s="37">
        <f t="shared" si="1"/>
        <v>0</v>
      </c>
      <c r="O17" s="17">
        <v>30.5</v>
      </c>
      <c r="P17" s="18">
        <v>34.5</v>
      </c>
      <c r="Q17" s="48">
        <f t="shared" si="2"/>
        <v>0</v>
      </c>
      <c r="R17" s="7"/>
    </row>
    <row r="18" spans="1:18" ht="15.9" customHeight="1" x14ac:dyDescent="0.3">
      <c r="A18" s="167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2">
        <v>32.5</v>
      </c>
      <c r="M18" s="37"/>
      <c r="N18" s="37">
        <f>MAX(B18:K18)-MIN(B18:K18)</f>
        <v>0</v>
      </c>
      <c r="O18" s="17">
        <v>30.5</v>
      </c>
      <c r="P18" s="18">
        <v>34.5</v>
      </c>
      <c r="Q18" s="48">
        <f>M18/M$3*100</f>
        <v>0</v>
      </c>
      <c r="R18" s="7"/>
    </row>
    <row r="19" spans="1:18" ht="15.9" customHeight="1" x14ac:dyDescent="0.3">
      <c r="A19" s="167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2">
        <v>32.5</v>
      </c>
      <c r="M19" s="37"/>
      <c r="N19" s="37">
        <f>MAX(B19:K19)-MIN(B19:K19)</f>
        <v>0</v>
      </c>
      <c r="O19" s="17">
        <v>30.5</v>
      </c>
      <c r="P19" s="18">
        <v>34.5</v>
      </c>
      <c r="Q19" s="48">
        <f>M19/M$3*100</f>
        <v>0</v>
      </c>
      <c r="R19" s="7"/>
    </row>
    <row r="20" spans="1:18" ht="15.9" customHeight="1" x14ac:dyDescent="0.3">
      <c r="A20" s="167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42">
        <v>32.5</v>
      </c>
      <c r="M20" s="37"/>
      <c r="N20" s="37">
        <f>MAX(B20:K20)-MIN(B20:K20)</f>
        <v>0</v>
      </c>
      <c r="O20" s="17">
        <v>30.5</v>
      </c>
      <c r="P20" s="18">
        <v>34.5</v>
      </c>
      <c r="Q20" s="48">
        <f>M20/M$3*100</f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S21"/>
  <sheetViews>
    <sheetView zoomScale="73" zoomScaleNormal="73" workbookViewId="0">
      <selection activeCell="M12" sqref="M12"/>
    </sheetView>
  </sheetViews>
  <sheetFormatPr defaultRowHeight="13.2" x14ac:dyDescent="0.2"/>
  <cols>
    <col min="1" max="1" width="3.77734375" customWidth="1"/>
    <col min="2" max="2" width="9.6640625" customWidth="1"/>
    <col min="3" max="3" width="12" bestFit="1" customWidth="1"/>
    <col min="4" max="4" width="10.88671875" customWidth="1"/>
    <col min="5" max="5" width="10" customWidth="1"/>
    <col min="6" max="6" width="9.44140625" customWidth="1"/>
    <col min="7" max="7" width="10.33203125" customWidth="1"/>
    <col min="8" max="8" width="9.77734375" customWidth="1"/>
    <col min="9" max="9" width="10.6640625" customWidth="1"/>
    <col min="10" max="10" width="9.6640625" customWidth="1"/>
    <col min="11" max="11" width="10.44140625" style="2" customWidth="1"/>
    <col min="12" max="12" width="8.6640625" customWidth="1"/>
    <col min="13" max="13" width="9.77734375" customWidth="1"/>
    <col min="14" max="14" width="9.44140625" customWidth="1"/>
    <col min="15" max="16" width="2.6640625" customWidth="1"/>
    <col min="17" max="17" width="10.109375" bestFit="1" customWidth="1"/>
  </cols>
  <sheetData>
    <row r="1" spans="1:19" ht="20.100000000000001" customHeight="1" x14ac:dyDescent="0.45">
      <c r="F1" s="10" t="s">
        <v>11</v>
      </c>
    </row>
    <row r="2" spans="1:19" ht="15.9" customHeight="1" x14ac:dyDescent="0.3">
      <c r="A2" s="21" t="s">
        <v>24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40</v>
      </c>
      <c r="N2" s="74" t="s">
        <v>29</v>
      </c>
      <c r="O2" s="17" t="s">
        <v>30</v>
      </c>
      <c r="P2" s="18" t="s">
        <v>31</v>
      </c>
      <c r="Q2" s="9" t="s">
        <v>150</v>
      </c>
    </row>
    <row r="3" spans="1:19" ht="15.9" customHeight="1" x14ac:dyDescent="0.3">
      <c r="A3" s="167">
        <v>5</v>
      </c>
      <c r="B3" s="181"/>
      <c r="C3" s="181"/>
      <c r="D3" s="181"/>
      <c r="E3" s="181">
        <v>2.99</v>
      </c>
      <c r="F3" s="182"/>
      <c r="G3" s="181"/>
      <c r="H3" s="181"/>
      <c r="I3" s="181"/>
      <c r="J3" s="181">
        <v>2.89</v>
      </c>
      <c r="K3" s="181"/>
      <c r="L3" s="43">
        <v>2.91</v>
      </c>
      <c r="M3" s="46">
        <f t="shared" ref="M3:M12" si="0">AVERAGE(B3:K3)</f>
        <v>2.9400000000000004</v>
      </c>
      <c r="N3" s="46">
        <f t="shared" ref="N3:N17" si="1">MAX(B3:K3)-MIN(B3:K3)</f>
        <v>0.10000000000000009</v>
      </c>
      <c r="O3" s="17">
        <v>2.71</v>
      </c>
      <c r="P3" s="18">
        <v>3.11</v>
      </c>
      <c r="Q3" s="48">
        <f>M3/M3*100</f>
        <v>100</v>
      </c>
      <c r="R3" s="19"/>
      <c r="S3" s="19"/>
    </row>
    <row r="4" spans="1:19" ht="15.9" customHeight="1" x14ac:dyDescent="0.3">
      <c r="A4" s="167">
        <v>6</v>
      </c>
      <c r="B4" s="45">
        <v>2.9079999999999999</v>
      </c>
      <c r="C4" s="45">
        <v>2.9328947368421061</v>
      </c>
      <c r="D4" s="46">
        <v>2.9805555555555552</v>
      </c>
      <c r="E4" s="46">
        <v>2.9689999999999999</v>
      </c>
      <c r="F4" s="45">
        <v>2.9144444444444448</v>
      </c>
      <c r="G4" s="45">
        <v>2.92</v>
      </c>
      <c r="H4" s="45">
        <v>2.802</v>
      </c>
      <c r="I4" s="45">
        <v>2.95</v>
      </c>
      <c r="J4" s="45">
        <v>2.9328947368421061</v>
      </c>
      <c r="K4" s="45">
        <v>2.9022222222222216</v>
      </c>
      <c r="L4" s="43">
        <v>2.91</v>
      </c>
      <c r="M4" s="46">
        <f t="shared" si="0"/>
        <v>2.9212011695906428</v>
      </c>
      <c r="N4" s="46">
        <f t="shared" si="1"/>
        <v>0.17855555555555513</v>
      </c>
      <c r="O4" s="17">
        <v>2.71</v>
      </c>
      <c r="P4" s="18">
        <v>3.11</v>
      </c>
      <c r="Q4" s="48">
        <f>M4/M$3*100</f>
        <v>99.360583999681722</v>
      </c>
      <c r="R4" s="19"/>
      <c r="S4" s="19"/>
    </row>
    <row r="5" spans="1:19" ht="15.9" customHeight="1" x14ac:dyDescent="0.3">
      <c r="A5" s="167">
        <v>7</v>
      </c>
      <c r="B5" s="45">
        <v>2.9105000000000012</v>
      </c>
      <c r="C5" s="45">
        <v>2.9369662921348301</v>
      </c>
      <c r="D5" s="46">
        <v>3.0125000000000002</v>
      </c>
      <c r="E5" s="46">
        <v>2.9550000000000001</v>
      </c>
      <c r="F5" s="45">
        <v>2.9049999999999998</v>
      </c>
      <c r="G5" s="45">
        <v>2.9016666666666668</v>
      </c>
      <c r="H5" s="45">
        <v>2.9220000000000002</v>
      </c>
      <c r="I5" s="45">
        <v>2.92</v>
      </c>
      <c r="J5" s="45">
        <v>2.87</v>
      </c>
      <c r="K5" s="45">
        <v>2.8999999999999995</v>
      </c>
      <c r="L5" s="43">
        <v>2.91</v>
      </c>
      <c r="M5" s="46">
        <f t="shared" si="0"/>
        <v>2.9233632958801499</v>
      </c>
      <c r="N5" s="46">
        <f t="shared" si="1"/>
        <v>0.14250000000000007</v>
      </c>
      <c r="O5" s="17">
        <v>2.71</v>
      </c>
      <c r="P5" s="18">
        <v>3.11</v>
      </c>
      <c r="Q5" s="48">
        <f t="shared" ref="Q5:Q17" si="2">M5/M$3*100</f>
        <v>99.434125710209159</v>
      </c>
      <c r="R5" s="19"/>
      <c r="S5" s="19"/>
    </row>
    <row r="6" spans="1:19" ht="15.9" customHeight="1" x14ac:dyDescent="0.3">
      <c r="A6" s="167">
        <v>8</v>
      </c>
      <c r="B6" s="45">
        <v>2.9123809523809525</v>
      </c>
      <c r="C6" s="45">
        <v>2.9428735632183898</v>
      </c>
      <c r="D6" s="46">
        <v>3.0047368421052632</v>
      </c>
      <c r="E6" s="46">
        <v>2.9619999999999997</v>
      </c>
      <c r="F6" s="45">
        <v>2.8999999999999995</v>
      </c>
      <c r="G6" s="45">
        <v>2.914733333333333</v>
      </c>
      <c r="H6" s="45">
        <v>2.923</v>
      </c>
      <c r="I6" s="45">
        <v>2.92</v>
      </c>
      <c r="J6" s="45">
        <v>2.86</v>
      </c>
      <c r="K6" s="45">
        <v>2.9074999999999998</v>
      </c>
      <c r="L6" s="43">
        <v>2.91</v>
      </c>
      <c r="M6" s="46">
        <f t="shared" si="0"/>
        <v>2.9247224691037936</v>
      </c>
      <c r="N6" s="46">
        <f t="shared" si="1"/>
        <v>0.14473684210526327</v>
      </c>
      <c r="O6" s="17">
        <v>2.71</v>
      </c>
      <c r="P6" s="18">
        <v>3.11</v>
      </c>
      <c r="Q6" s="48">
        <f t="shared" si="2"/>
        <v>99.48035609196576</v>
      </c>
      <c r="R6" s="19"/>
      <c r="S6" s="19"/>
    </row>
    <row r="7" spans="1:19" ht="15.9" customHeight="1" x14ac:dyDescent="0.3">
      <c r="A7" s="167">
        <v>9</v>
      </c>
      <c r="B7" s="45">
        <v>2.9165000000000001</v>
      </c>
      <c r="C7" s="45">
        <v>2.9398765432098752</v>
      </c>
      <c r="D7" s="46">
        <v>2.9700000000000006</v>
      </c>
      <c r="E7" s="46">
        <v>2.9470000000000001</v>
      </c>
      <c r="F7" s="45">
        <v>2.915</v>
      </c>
      <c r="G7" s="45">
        <v>2.9040000000000004</v>
      </c>
      <c r="H7" s="45">
        <v>2.8919999999999999</v>
      </c>
      <c r="I7" s="45">
        <v>2.91</v>
      </c>
      <c r="J7" s="45">
        <v>2.86</v>
      </c>
      <c r="K7" s="45">
        <v>2.9200000000000008</v>
      </c>
      <c r="L7" s="43">
        <v>2.91</v>
      </c>
      <c r="M7" s="46">
        <f t="shared" si="0"/>
        <v>2.9174376543209872</v>
      </c>
      <c r="N7" s="46">
        <f t="shared" si="1"/>
        <v>0.11000000000000076</v>
      </c>
      <c r="O7" s="17">
        <v>2.71</v>
      </c>
      <c r="P7" s="18">
        <v>3.11</v>
      </c>
      <c r="Q7" s="48">
        <f t="shared" si="2"/>
        <v>99.232573276224045</v>
      </c>
      <c r="R7" s="19"/>
      <c r="S7" s="19"/>
    </row>
    <row r="8" spans="1:19" ht="15.9" customHeight="1" x14ac:dyDescent="0.3">
      <c r="A8" s="167">
        <v>10</v>
      </c>
      <c r="B8" s="45">
        <v>2.9170454545454536</v>
      </c>
      <c r="C8" s="45">
        <v>2.9396875000000002</v>
      </c>
      <c r="D8" s="46">
        <v>2.9490909090909088</v>
      </c>
      <c r="E8" s="46">
        <v>2.952</v>
      </c>
      <c r="F8" s="45">
        <v>2.9127272727272735</v>
      </c>
      <c r="G8" s="45">
        <v>2.868391304347826</v>
      </c>
      <c r="H8" s="45">
        <v>2.8650000000000002</v>
      </c>
      <c r="I8" s="45">
        <v>2.92</v>
      </c>
      <c r="J8" s="45">
        <v>2.88</v>
      </c>
      <c r="K8" s="45">
        <v>2.9194736842105256</v>
      </c>
      <c r="L8" s="43">
        <v>2.91</v>
      </c>
      <c r="M8" s="46">
        <f t="shared" si="0"/>
        <v>2.9123416124921988</v>
      </c>
      <c r="N8" s="46">
        <f t="shared" si="1"/>
        <v>8.6999999999999744E-2</v>
      </c>
      <c r="O8" s="17">
        <v>2.71</v>
      </c>
      <c r="P8" s="18">
        <v>3.11</v>
      </c>
      <c r="Q8" s="48">
        <f t="shared" si="2"/>
        <v>99.059238520142799</v>
      </c>
      <c r="R8" s="19"/>
      <c r="S8" s="19"/>
    </row>
    <row r="9" spans="1:19" ht="15.9" customHeight="1" x14ac:dyDescent="0.3">
      <c r="A9" s="167">
        <v>11</v>
      </c>
      <c r="B9" s="45">
        <v>2.915</v>
      </c>
      <c r="C9" s="45">
        <v>2.9180722891566249</v>
      </c>
      <c r="D9" s="46">
        <v>2.9582352941176464</v>
      </c>
      <c r="E9" s="46">
        <v>2.9449999999999998</v>
      </c>
      <c r="F9" s="45">
        <v>2.9180000000000001</v>
      </c>
      <c r="G9" s="45">
        <v>2.8811739130434786</v>
      </c>
      <c r="H9" s="45">
        <v>2.8660000000000001</v>
      </c>
      <c r="I9" s="45">
        <v>2.92</v>
      </c>
      <c r="J9" s="45">
        <v>2.88</v>
      </c>
      <c r="K9" s="45">
        <v>2.9104999999999999</v>
      </c>
      <c r="L9" s="43">
        <v>2.91</v>
      </c>
      <c r="M9" s="46">
        <f t="shared" si="0"/>
        <v>2.9111981496317751</v>
      </c>
      <c r="N9" s="46">
        <f t="shared" si="1"/>
        <v>9.2235294117646305E-2</v>
      </c>
      <c r="O9" s="17">
        <v>2.71</v>
      </c>
      <c r="P9" s="18">
        <v>3.11</v>
      </c>
      <c r="Q9" s="48">
        <f t="shared" si="2"/>
        <v>99.020345225570566</v>
      </c>
      <c r="R9" s="19"/>
      <c r="S9" s="19"/>
    </row>
    <row r="10" spans="1:19" ht="15.9" customHeight="1" x14ac:dyDescent="0.3">
      <c r="A10" s="167">
        <v>12</v>
      </c>
      <c r="B10" s="45">
        <v>2.9118750000000002</v>
      </c>
      <c r="C10" s="45">
        <v>2.9041836734693867</v>
      </c>
      <c r="D10" s="46">
        <v>2.9773333333333341</v>
      </c>
      <c r="E10" s="46">
        <v>2.9510000000000001</v>
      </c>
      <c r="F10" s="45">
        <v>2.9299999999999997</v>
      </c>
      <c r="G10" s="45">
        <v>2.8902608695652172</v>
      </c>
      <c r="H10" s="45">
        <v>2.8559999999999999</v>
      </c>
      <c r="I10" s="45">
        <v>2.92</v>
      </c>
      <c r="J10" s="45">
        <v>2.88</v>
      </c>
      <c r="K10" s="45">
        <v>2.9120000000000004</v>
      </c>
      <c r="L10" s="43">
        <v>2.91</v>
      </c>
      <c r="M10" s="46">
        <f t="shared" si="0"/>
        <v>2.9132652876367939</v>
      </c>
      <c r="N10" s="46">
        <f t="shared" si="1"/>
        <v>0.12133333333333418</v>
      </c>
      <c r="O10" s="17">
        <v>2.71</v>
      </c>
      <c r="P10" s="18">
        <v>3.11</v>
      </c>
      <c r="Q10" s="48">
        <f t="shared" si="2"/>
        <v>99.090656042067806</v>
      </c>
      <c r="R10" s="19"/>
      <c r="S10" s="19"/>
    </row>
    <row r="11" spans="1:19" ht="15.9" customHeight="1" x14ac:dyDescent="0.3">
      <c r="A11" s="167">
        <v>1</v>
      </c>
      <c r="B11" s="45">
        <v>2.9259999999999997</v>
      </c>
      <c r="C11" s="45">
        <v>2.9095918367346933</v>
      </c>
      <c r="D11" s="46">
        <v>2.9725000000000006</v>
      </c>
      <c r="E11" s="46">
        <v>2.9459999999999997</v>
      </c>
      <c r="F11" s="45">
        <v>2.9068421052631574</v>
      </c>
      <c r="G11" s="45">
        <v>2.9085599999999996</v>
      </c>
      <c r="H11" s="45">
        <v>2.883</v>
      </c>
      <c r="I11" s="45">
        <v>2.91</v>
      </c>
      <c r="J11" s="45">
        <v>2.89</v>
      </c>
      <c r="K11" s="45">
        <v>2.915</v>
      </c>
      <c r="L11" s="43">
        <v>2.91</v>
      </c>
      <c r="M11" s="46">
        <f t="shared" si="0"/>
        <v>2.9167493941997846</v>
      </c>
      <c r="N11" s="46">
        <f t="shared" si="1"/>
        <v>8.9500000000000579E-2</v>
      </c>
      <c r="O11" s="17">
        <v>2.71</v>
      </c>
      <c r="P11" s="18">
        <v>3.11</v>
      </c>
      <c r="Q11" s="48">
        <f t="shared" si="2"/>
        <v>99.209163068019862</v>
      </c>
      <c r="R11" s="19"/>
      <c r="S11" s="19"/>
    </row>
    <row r="12" spans="1:19" ht="15.9" customHeight="1" x14ac:dyDescent="0.3">
      <c r="A12" s="167">
        <v>2</v>
      </c>
      <c r="B12" s="45">
        <v>2.9055555555555559</v>
      </c>
      <c r="C12" s="45">
        <v>2.9047499999999982</v>
      </c>
      <c r="D12" s="46">
        <v>2.98</v>
      </c>
      <c r="E12" s="46">
        <v>2.9569999999999999</v>
      </c>
      <c r="F12" s="45">
        <v>2.9235294117647062</v>
      </c>
      <c r="G12" s="45">
        <v>2.8977727272727276</v>
      </c>
      <c r="H12" s="45">
        <v>2.9249999999999998</v>
      </c>
      <c r="I12" s="45">
        <v>2.9</v>
      </c>
      <c r="J12" s="45">
        <v>2.89</v>
      </c>
      <c r="K12" s="45">
        <v>2.9113333333333333</v>
      </c>
      <c r="L12" s="43">
        <v>2.91</v>
      </c>
      <c r="M12" s="46">
        <f t="shared" si="0"/>
        <v>2.919494102792632</v>
      </c>
      <c r="N12" s="46">
        <f t="shared" si="1"/>
        <v>8.9999999999999858E-2</v>
      </c>
      <c r="O12" s="17">
        <v>2.71</v>
      </c>
      <c r="P12" s="18">
        <v>3.11</v>
      </c>
      <c r="Q12" s="48">
        <f t="shared" si="2"/>
        <v>99.302520503150731</v>
      </c>
      <c r="R12" s="19"/>
      <c r="S12" s="19"/>
    </row>
    <row r="13" spans="1:19" ht="15.9" customHeight="1" x14ac:dyDescent="0.3">
      <c r="A13" s="167">
        <v>3</v>
      </c>
      <c r="B13" s="45"/>
      <c r="C13" s="45"/>
      <c r="D13" s="46"/>
      <c r="E13" s="46"/>
      <c r="F13" s="45"/>
      <c r="G13" s="45"/>
      <c r="H13" s="45"/>
      <c r="I13" s="45"/>
      <c r="J13" s="45"/>
      <c r="K13" s="45"/>
      <c r="L13" s="43">
        <v>2.91</v>
      </c>
      <c r="M13" s="46"/>
      <c r="N13" s="46">
        <f t="shared" si="1"/>
        <v>0</v>
      </c>
      <c r="O13" s="17">
        <v>2.71</v>
      </c>
      <c r="P13" s="18">
        <v>3.11</v>
      </c>
      <c r="Q13" s="48">
        <f t="shared" si="2"/>
        <v>0</v>
      </c>
      <c r="R13" s="19"/>
      <c r="S13" s="19"/>
    </row>
    <row r="14" spans="1:19" ht="15.9" customHeight="1" x14ac:dyDescent="0.3">
      <c r="A14" s="167">
        <v>4</v>
      </c>
      <c r="B14" s="45"/>
      <c r="C14" s="45"/>
      <c r="D14" s="46"/>
      <c r="E14" s="46"/>
      <c r="F14" s="45"/>
      <c r="G14" s="81"/>
      <c r="H14" s="45"/>
      <c r="I14" s="45"/>
      <c r="J14" s="45"/>
      <c r="K14" s="45"/>
      <c r="L14" s="43">
        <v>2.91</v>
      </c>
      <c r="M14" s="46"/>
      <c r="N14" s="46">
        <f t="shared" si="1"/>
        <v>0</v>
      </c>
      <c r="O14" s="17">
        <v>2.71</v>
      </c>
      <c r="P14" s="18">
        <v>3.11</v>
      </c>
      <c r="Q14" s="48">
        <f t="shared" si="2"/>
        <v>0</v>
      </c>
      <c r="R14" s="19"/>
      <c r="S14" s="19"/>
    </row>
    <row r="15" spans="1:19" ht="15.9" customHeight="1" x14ac:dyDescent="0.3">
      <c r="A15" s="167">
        <v>5</v>
      </c>
      <c r="B15" s="45"/>
      <c r="C15" s="45"/>
      <c r="D15" s="46"/>
      <c r="E15" s="46"/>
      <c r="F15" s="45"/>
      <c r="G15" s="45"/>
      <c r="H15" s="80"/>
      <c r="I15" s="45"/>
      <c r="J15" s="45"/>
      <c r="K15" s="45"/>
      <c r="L15" s="43">
        <v>2.91</v>
      </c>
      <c r="M15" s="46"/>
      <c r="N15" s="46">
        <f t="shared" si="1"/>
        <v>0</v>
      </c>
      <c r="O15" s="17">
        <v>2.71</v>
      </c>
      <c r="P15" s="18">
        <v>3.11</v>
      </c>
      <c r="Q15" s="48">
        <f t="shared" si="2"/>
        <v>0</v>
      </c>
      <c r="R15" s="26"/>
      <c r="S15" s="19"/>
    </row>
    <row r="16" spans="1:19" ht="15.9" customHeight="1" x14ac:dyDescent="0.3">
      <c r="A16" s="167">
        <v>6</v>
      </c>
      <c r="B16" s="45"/>
      <c r="C16" s="45"/>
      <c r="D16" s="46"/>
      <c r="E16" s="46"/>
      <c r="F16" s="45"/>
      <c r="G16" s="45"/>
      <c r="H16" s="45"/>
      <c r="I16" s="45"/>
      <c r="J16" s="45"/>
      <c r="K16" s="45"/>
      <c r="L16" s="43">
        <v>2.91</v>
      </c>
      <c r="M16" s="46"/>
      <c r="N16" s="46">
        <f t="shared" si="1"/>
        <v>0</v>
      </c>
      <c r="O16" s="17">
        <v>2.71</v>
      </c>
      <c r="P16" s="18">
        <v>3.11</v>
      </c>
      <c r="Q16" s="48">
        <f t="shared" si="2"/>
        <v>0</v>
      </c>
      <c r="R16" s="26"/>
      <c r="S16" s="19"/>
    </row>
    <row r="17" spans="1:19" ht="15.9" customHeight="1" x14ac:dyDescent="0.3">
      <c r="A17" s="167">
        <v>7</v>
      </c>
      <c r="B17" s="45"/>
      <c r="C17" s="45"/>
      <c r="D17" s="46"/>
      <c r="E17" s="46"/>
      <c r="F17" s="45"/>
      <c r="G17" s="45"/>
      <c r="H17" s="80"/>
      <c r="I17" s="45"/>
      <c r="J17" s="45"/>
      <c r="K17" s="45"/>
      <c r="L17" s="43">
        <v>2.91</v>
      </c>
      <c r="M17" s="46"/>
      <c r="N17" s="46">
        <f t="shared" si="1"/>
        <v>0</v>
      </c>
      <c r="O17" s="17">
        <v>2.71</v>
      </c>
      <c r="P17" s="18">
        <v>3.11</v>
      </c>
      <c r="Q17" s="48">
        <f t="shared" si="2"/>
        <v>0</v>
      </c>
      <c r="R17" s="26"/>
      <c r="S17" s="19"/>
    </row>
    <row r="18" spans="1:19" ht="15.9" customHeight="1" x14ac:dyDescent="0.3">
      <c r="A18" s="167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3">
        <v>2.91</v>
      </c>
      <c r="M18" s="46"/>
      <c r="N18" s="46">
        <f>MAX(B18:K18)-MIN(B18:K18)</f>
        <v>0</v>
      </c>
      <c r="O18" s="17">
        <v>2.71</v>
      </c>
      <c r="P18" s="18">
        <v>3.11</v>
      </c>
      <c r="Q18" s="48">
        <f>M18/M$3*100</f>
        <v>0</v>
      </c>
      <c r="R18" s="26"/>
      <c r="S18" s="19"/>
    </row>
    <row r="19" spans="1:19" ht="15.9" customHeight="1" x14ac:dyDescent="0.3">
      <c r="A19" s="167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3">
        <v>2.91</v>
      </c>
      <c r="M19" s="46"/>
      <c r="N19" s="46">
        <f>MAX(B19:K19)-MIN(B19:K19)</f>
        <v>0</v>
      </c>
      <c r="O19" s="17">
        <v>2.71</v>
      </c>
      <c r="P19" s="18">
        <v>3.11</v>
      </c>
      <c r="Q19" s="48">
        <f>M19/M$3*100</f>
        <v>0</v>
      </c>
      <c r="R19" s="26"/>
      <c r="S19" s="19"/>
    </row>
    <row r="20" spans="1:19" ht="15.9" customHeight="1" x14ac:dyDescent="0.3">
      <c r="A20" s="167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43">
        <v>2.91</v>
      </c>
      <c r="M20" s="46"/>
      <c r="N20" s="46">
        <f>MAX(B20:K20)-MIN(B20:K20)</f>
        <v>0</v>
      </c>
      <c r="O20" s="17">
        <v>2.71</v>
      </c>
      <c r="P20" s="18">
        <v>3.11</v>
      </c>
      <c r="Q20" s="48">
        <f>M20/M$3*100</f>
        <v>0</v>
      </c>
      <c r="R20" s="26"/>
      <c r="S20" s="19"/>
    </row>
    <row r="21" spans="1:19" ht="15.9" customHeight="1" x14ac:dyDescent="0.3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31"/>
      <c r="L21" s="19"/>
      <c r="M21" s="19"/>
      <c r="N21" s="19"/>
      <c r="O21" s="19"/>
      <c r="P21" s="19"/>
      <c r="Q21" s="19"/>
      <c r="R21" s="19"/>
      <c r="S21" s="19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R20"/>
  <sheetViews>
    <sheetView zoomScale="73" zoomScaleNormal="73" workbookViewId="0">
      <selection activeCell="M12" sqref="M12"/>
    </sheetView>
  </sheetViews>
  <sheetFormatPr defaultRowHeight="13.2" x14ac:dyDescent="0.2"/>
  <cols>
    <col min="1" max="1" width="3.77734375" customWidth="1"/>
    <col min="2" max="2" width="7.88671875" customWidth="1"/>
    <col min="4" max="5" width="8.6640625" customWidth="1"/>
    <col min="6" max="6" width="9.44140625" customWidth="1"/>
    <col min="7" max="8" width="8.6640625" customWidth="1"/>
    <col min="9" max="9" width="10.6640625" customWidth="1"/>
    <col min="10" max="10" width="8.6640625" customWidth="1"/>
    <col min="11" max="11" width="9.33203125" customWidth="1"/>
    <col min="12" max="12" width="6.88671875" customWidth="1"/>
    <col min="13" max="13" width="9.77734375" customWidth="1"/>
    <col min="14" max="14" width="6.21875" customWidth="1"/>
    <col min="15" max="16" width="2.6640625" customWidth="1"/>
  </cols>
  <sheetData>
    <row r="1" spans="1:18" ht="20.100000000000001" customHeight="1" x14ac:dyDescent="0.45">
      <c r="A1" s="9"/>
      <c r="B1" s="9"/>
      <c r="C1" s="9"/>
      <c r="D1" s="9"/>
      <c r="E1" s="9"/>
      <c r="F1" s="10" t="s">
        <v>51</v>
      </c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8" ht="15.9" customHeight="1" x14ac:dyDescent="0.3">
      <c r="A2" s="11" t="s">
        <v>24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40</v>
      </c>
      <c r="N2" s="74" t="s">
        <v>29</v>
      </c>
      <c r="O2" s="12" t="s">
        <v>30</v>
      </c>
      <c r="P2" s="13" t="s">
        <v>31</v>
      </c>
      <c r="Q2" s="9" t="s">
        <v>150</v>
      </c>
    </row>
    <row r="3" spans="1:18" ht="15.9" customHeight="1" x14ac:dyDescent="0.3">
      <c r="A3" s="167">
        <v>5</v>
      </c>
      <c r="B3" s="168"/>
      <c r="C3" s="168"/>
      <c r="D3" s="168"/>
      <c r="E3" s="168">
        <v>89.7</v>
      </c>
      <c r="F3" s="37"/>
      <c r="G3" s="168"/>
      <c r="H3" s="168"/>
      <c r="I3" s="168"/>
      <c r="J3" s="168">
        <v>92.2</v>
      </c>
      <c r="K3" s="168"/>
      <c r="L3" s="39">
        <v>90</v>
      </c>
      <c r="M3" s="37">
        <f t="shared" ref="M3:M12" si="0">AVERAGE(B3:K3)</f>
        <v>90.95</v>
      </c>
      <c r="N3" s="37">
        <f>MAX(B3:K3)-MIN(B3:K3)</f>
        <v>2.5</v>
      </c>
      <c r="O3" s="12">
        <v>85</v>
      </c>
      <c r="P3" s="13">
        <v>95</v>
      </c>
      <c r="Q3" s="48">
        <f>M3/M3*100</f>
        <v>100</v>
      </c>
    </row>
    <row r="4" spans="1:18" ht="15.9" customHeight="1" x14ac:dyDescent="0.3">
      <c r="A4" s="167">
        <v>6</v>
      </c>
      <c r="B4" s="41">
        <v>90.2</v>
      </c>
      <c r="C4" s="42">
        <v>90.225000000000009</v>
      </c>
      <c r="D4" s="37">
        <v>91.476190476190482</v>
      </c>
      <c r="E4" s="37">
        <v>88.938999999999993</v>
      </c>
      <c r="F4" s="41">
        <v>90.944444444444443</v>
      </c>
      <c r="G4" s="41">
        <v>91.5</v>
      </c>
      <c r="H4" s="41">
        <v>89.766999999999996</v>
      </c>
      <c r="I4" s="41">
        <v>91.1</v>
      </c>
      <c r="J4" s="42">
        <v>90.225000000000009</v>
      </c>
      <c r="K4" s="41">
        <v>91.5</v>
      </c>
      <c r="L4" s="39">
        <v>90</v>
      </c>
      <c r="M4" s="37">
        <f t="shared" si="0"/>
        <v>90.587663492063513</v>
      </c>
      <c r="N4" s="37">
        <f>MAX(B4:K4)-MIN(B4:K4)</f>
        <v>2.561000000000007</v>
      </c>
      <c r="O4" s="12">
        <v>85</v>
      </c>
      <c r="P4" s="13">
        <v>95</v>
      </c>
      <c r="Q4" s="48">
        <f>M4/M$3*100</f>
        <v>99.601609117167129</v>
      </c>
    </row>
    <row r="5" spans="1:18" ht="15.9" customHeight="1" x14ac:dyDescent="0.3">
      <c r="A5" s="167">
        <v>7</v>
      </c>
      <c r="B5" s="41">
        <v>89.85</v>
      </c>
      <c r="C5" s="42">
        <v>91.097196261682228</v>
      </c>
      <c r="D5" s="37">
        <v>90.954545454545453</v>
      </c>
      <c r="E5" s="37">
        <v>88.5</v>
      </c>
      <c r="F5" s="41">
        <v>90.75</v>
      </c>
      <c r="G5" s="41">
        <v>90.899999999999991</v>
      </c>
      <c r="H5" s="41">
        <v>89.778999999999996</v>
      </c>
      <c r="I5" s="41">
        <v>90.7</v>
      </c>
      <c r="J5" s="41">
        <v>91.58</v>
      </c>
      <c r="K5" s="41">
        <v>91.15789473684211</v>
      </c>
      <c r="L5" s="39">
        <v>90</v>
      </c>
      <c r="M5" s="37">
        <f t="shared" si="0"/>
        <v>90.526863645306975</v>
      </c>
      <c r="N5" s="37">
        <f>MAX(B5:K5)-MIN(B5:K5)</f>
        <v>3.0799999999999983</v>
      </c>
      <c r="O5" s="12">
        <v>85</v>
      </c>
      <c r="P5" s="13">
        <v>95</v>
      </c>
      <c r="Q5" s="48">
        <f>M5/M$3*100</f>
        <v>99.53475936812201</v>
      </c>
    </row>
    <row r="6" spans="1:18" ht="15.9" customHeight="1" x14ac:dyDescent="0.3">
      <c r="A6" s="167">
        <v>8</v>
      </c>
      <c r="B6" s="41">
        <v>90.142857142857139</v>
      </c>
      <c r="C6" s="42">
        <v>90.378888888888909</v>
      </c>
      <c r="D6" s="37">
        <v>90.272727272727266</v>
      </c>
      <c r="E6" s="37">
        <v>88.72</v>
      </c>
      <c r="F6" s="41">
        <v>90.9</v>
      </c>
      <c r="G6" s="41">
        <v>90.164999999999992</v>
      </c>
      <c r="H6" s="41">
        <v>89.847999999999999</v>
      </c>
      <c r="I6" s="41">
        <v>90.5</v>
      </c>
      <c r="J6" s="41">
        <v>91.89</v>
      </c>
      <c r="K6" s="41">
        <v>91.6</v>
      </c>
      <c r="L6" s="39">
        <v>90</v>
      </c>
      <c r="M6" s="37">
        <f t="shared" si="0"/>
        <v>90.441747330447328</v>
      </c>
      <c r="N6" s="37">
        <f>MAX(B6:K6)-MIN(B6:K6)</f>
        <v>3.1700000000000017</v>
      </c>
      <c r="O6" s="12">
        <v>85</v>
      </c>
      <c r="P6" s="13">
        <v>95</v>
      </c>
      <c r="Q6" s="48">
        <f t="shared" ref="Q6:Q20" si="1">M6/M$3*100</f>
        <v>99.441173535401134</v>
      </c>
    </row>
    <row r="7" spans="1:18" ht="15.9" customHeight="1" x14ac:dyDescent="0.3">
      <c r="A7" s="167">
        <v>9</v>
      </c>
      <c r="B7" s="41">
        <v>90.4</v>
      </c>
      <c r="C7" s="42">
        <v>90.240740740740733</v>
      </c>
      <c r="D7" s="37">
        <v>91.692307692307693</v>
      </c>
      <c r="E7" s="37">
        <v>88.772000000000006</v>
      </c>
      <c r="F7" s="41">
        <v>91.4</v>
      </c>
      <c r="G7" s="41">
        <v>90.5</v>
      </c>
      <c r="H7" s="41">
        <v>89.762</v>
      </c>
      <c r="I7" s="41">
        <v>90.9</v>
      </c>
      <c r="J7" s="41">
        <v>91.44</v>
      </c>
      <c r="K7" s="41">
        <v>91.5</v>
      </c>
      <c r="L7" s="39">
        <v>90</v>
      </c>
      <c r="M7" s="37">
        <f t="shared" si="0"/>
        <v>90.660704843304828</v>
      </c>
      <c r="N7" s="37">
        <f>MAX(B5:K5)-MIN(B5:K5)</f>
        <v>3.0799999999999983</v>
      </c>
      <c r="O7" s="12">
        <v>85</v>
      </c>
      <c r="P7" s="13">
        <v>95</v>
      </c>
      <c r="Q7" s="48">
        <f t="shared" si="1"/>
        <v>99.681918464326358</v>
      </c>
    </row>
    <row r="8" spans="1:18" ht="15.9" customHeight="1" x14ac:dyDescent="0.3">
      <c r="A8" s="167">
        <v>10</v>
      </c>
      <c r="B8" s="41">
        <v>90.545454545454547</v>
      </c>
      <c r="C8" s="42">
        <v>90.26736842105268</v>
      </c>
      <c r="D8" s="37">
        <v>91.391304347826093</v>
      </c>
      <c r="E8" s="37">
        <v>88.903000000000006</v>
      </c>
      <c r="F8" s="41">
        <v>90.954545454545453</v>
      </c>
      <c r="G8" s="41">
        <v>90.566666666666663</v>
      </c>
      <c r="H8" s="41">
        <v>89.94</v>
      </c>
      <c r="I8" s="41">
        <v>90.95</v>
      </c>
      <c r="J8" s="41">
        <v>91.95</v>
      </c>
      <c r="K8" s="41">
        <v>91.75</v>
      </c>
      <c r="L8" s="39">
        <v>90</v>
      </c>
      <c r="M8" s="37">
        <f t="shared" si="0"/>
        <v>90.721833943554543</v>
      </c>
      <c r="N8" s="37">
        <f t="shared" ref="N8:N20" si="2">MAX(B8:K8)-MIN(B8:K8)</f>
        <v>3.046999999999997</v>
      </c>
      <c r="O8" s="12">
        <v>85</v>
      </c>
      <c r="P8" s="13">
        <v>95</v>
      </c>
      <c r="Q8" s="48">
        <f t="shared" si="1"/>
        <v>99.7491302293068</v>
      </c>
    </row>
    <row r="9" spans="1:18" ht="15.9" customHeight="1" x14ac:dyDescent="0.3">
      <c r="A9" s="167">
        <v>11</v>
      </c>
      <c r="B9" s="41">
        <v>90.45</v>
      </c>
      <c r="C9" s="42">
        <v>89.991566265060271</v>
      </c>
      <c r="D9" s="37">
        <v>91.523809523809518</v>
      </c>
      <c r="E9" s="37">
        <v>88.992000000000004</v>
      </c>
      <c r="F9" s="41">
        <v>90.65</v>
      </c>
      <c r="G9" s="41">
        <v>90.943478260869583</v>
      </c>
      <c r="H9" s="41">
        <v>90.078999999999994</v>
      </c>
      <c r="I9" s="41">
        <v>91.25</v>
      </c>
      <c r="J9" s="41">
        <v>91.96</v>
      </c>
      <c r="K9" s="41">
        <v>91.5</v>
      </c>
      <c r="L9" s="39">
        <v>90</v>
      </c>
      <c r="M9" s="37">
        <f t="shared" si="0"/>
        <v>90.733985404973936</v>
      </c>
      <c r="N9" s="37">
        <f t="shared" si="2"/>
        <v>2.9679999999999893</v>
      </c>
      <c r="O9" s="12">
        <v>85</v>
      </c>
      <c r="P9" s="13">
        <v>95</v>
      </c>
      <c r="Q9" s="48">
        <f t="shared" si="1"/>
        <v>99.762490824600263</v>
      </c>
    </row>
    <row r="10" spans="1:18" ht="15.9" customHeight="1" x14ac:dyDescent="0.3">
      <c r="A10" s="167">
        <v>12</v>
      </c>
      <c r="B10" s="41">
        <v>90.1875</v>
      </c>
      <c r="C10" s="42">
        <v>89.226804123711375</v>
      </c>
      <c r="D10" s="37">
        <v>91.388888888888886</v>
      </c>
      <c r="E10" s="37">
        <v>88.962000000000003</v>
      </c>
      <c r="F10" s="41">
        <v>90.89473684210526</v>
      </c>
      <c r="G10" s="41">
        <v>90.482608695652189</v>
      </c>
      <c r="H10" s="41">
        <v>89.867999999999995</v>
      </c>
      <c r="I10" s="41">
        <v>91.38</v>
      </c>
      <c r="J10" s="41">
        <v>91.33</v>
      </c>
      <c r="K10" s="41">
        <v>91.65</v>
      </c>
      <c r="L10" s="39">
        <v>90</v>
      </c>
      <c r="M10" s="37">
        <f t="shared" si="0"/>
        <v>90.537053855035779</v>
      </c>
      <c r="N10" s="37">
        <f t="shared" si="2"/>
        <v>2.6880000000000024</v>
      </c>
      <c r="O10" s="12">
        <v>85</v>
      </c>
      <c r="P10" s="13">
        <v>95</v>
      </c>
      <c r="Q10" s="48">
        <f t="shared" si="1"/>
        <v>99.54596355693873</v>
      </c>
    </row>
    <row r="11" spans="1:18" ht="15.9" customHeight="1" x14ac:dyDescent="0.3">
      <c r="A11" s="167">
        <v>1</v>
      </c>
      <c r="B11" s="41">
        <v>90.2</v>
      </c>
      <c r="C11" s="42">
        <v>89.180808080808077</v>
      </c>
      <c r="D11" s="37">
        <v>91.235294117647058</v>
      </c>
      <c r="E11" s="37">
        <v>88.781999999999996</v>
      </c>
      <c r="F11" s="41">
        <v>90.631578947368425</v>
      </c>
      <c r="G11" s="41">
        <v>90.532000000000025</v>
      </c>
      <c r="H11" s="41">
        <v>89.412999999999997</v>
      </c>
      <c r="I11" s="41">
        <v>91.74</v>
      </c>
      <c r="J11" s="41">
        <v>91.9</v>
      </c>
      <c r="K11" s="41">
        <v>91.214285714285708</v>
      </c>
      <c r="L11" s="39">
        <v>90</v>
      </c>
      <c r="M11" s="37">
        <f t="shared" si="0"/>
        <v>90.482896686010932</v>
      </c>
      <c r="N11" s="37">
        <f t="shared" si="2"/>
        <v>3.1180000000000092</v>
      </c>
      <c r="O11" s="12">
        <v>85</v>
      </c>
      <c r="P11" s="13">
        <v>95</v>
      </c>
      <c r="Q11" s="48">
        <f t="shared" si="1"/>
        <v>99.486417466751988</v>
      </c>
    </row>
    <row r="12" spans="1:18" ht="15.9" customHeight="1" x14ac:dyDescent="0.3">
      <c r="A12" s="167">
        <v>2</v>
      </c>
      <c r="B12" s="41">
        <v>90.222222222222229</v>
      </c>
      <c r="C12" s="42">
        <v>89.793103448275829</v>
      </c>
      <c r="D12" s="37">
        <v>91.3</v>
      </c>
      <c r="E12" s="37">
        <v>88.847999999999999</v>
      </c>
      <c r="F12" s="41">
        <v>91.235294117647058</v>
      </c>
      <c r="G12" s="41">
        <v>90.663636363636357</v>
      </c>
      <c r="H12" s="41">
        <v>89.468999999999994</v>
      </c>
      <c r="I12" s="41">
        <v>91.4</v>
      </c>
      <c r="J12" s="41">
        <v>91.98</v>
      </c>
      <c r="K12" s="41">
        <v>90.933333333333337</v>
      </c>
      <c r="L12" s="39">
        <v>90</v>
      </c>
      <c r="M12" s="37">
        <f t="shared" si="0"/>
        <v>90.584458948511468</v>
      </c>
      <c r="N12" s="37">
        <f t="shared" si="2"/>
        <v>3.132000000000005</v>
      </c>
      <c r="O12" s="12">
        <v>85</v>
      </c>
      <c r="P12" s="13">
        <v>95</v>
      </c>
      <c r="Q12" s="48">
        <f t="shared" si="1"/>
        <v>99.598085704795452</v>
      </c>
    </row>
    <row r="13" spans="1:18" ht="15.9" customHeight="1" x14ac:dyDescent="0.3">
      <c r="A13" s="167">
        <v>3</v>
      </c>
      <c r="B13" s="41"/>
      <c r="C13" s="42"/>
      <c r="D13" s="37"/>
      <c r="E13" s="37"/>
      <c r="F13" s="41"/>
      <c r="G13" s="41"/>
      <c r="H13" s="41"/>
      <c r="I13" s="41"/>
      <c r="J13" s="41"/>
      <c r="K13" s="41"/>
      <c r="L13" s="39">
        <v>90</v>
      </c>
      <c r="M13" s="37"/>
      <c r="N13" s="37">
        <f t="shared" si="2"/>
        <v>0</v>
      </c>
      <c r="O13" s="12">
        <v>85</v>
      </c>
      <c r="P13" s="13">
        <v>95</v>
      </c>
      <c r="Q13" s="48">
        <f t="shared" si="1"/>
        <v>0</v>
      </c>
    </row>
    <row r="14" spans="1:18" ht="15.9" customHeight="1" x14ac:dyDescent="0.3">
      <c r="A14" s="167">
        <v>4</v>
      </c>
      <c r="B14" s="41"/>
      <c r="C14" s="42"/>
      <c r="D14" s="37"/>
      <c r="E14" s="37"/>
      <c r="F14" s="41"/>
      <c r="G14" s="41"/>
      <c r="H14" s="41"/>
      <c r="I14" s="41"/>
      <c r="J14" s="41"/>
      <c r="K14" s="41"/>
      <c r="L14" s="39">
        <v>90</v>
      </c>
      <c r="M14" s="37"/>
      <c r="N14" s="37">
        <f t="shared" si="2"/>
        <v>0</v>
      </c>
      <c r="O14" s="12">
        <v>85</v>
      </c>
      <c r="P14" s="13">
        <v>95</v>
      </c>
      <c r="Q14" s="48">
        <f t="shared" si="1"/>
        <v>0</v>
      </c>
    </row>
    <row r="15" spans="1:18" ht="15.9" customHeight="1" x14ac:dyDescent="0.3">
      <c r="A15" s="167">
        <v>5</v>
      </c>
      <c r="B15" s="41"/>
      <c r="C15" s="42"/>
      <c r="D15" s="37"/>
      <c r="E15" s="37"/>
      <c r="F15" s="41"/>
      <c r="G15" s="41"/>
      <c r="H15" s="41"/>
      <c r="I15" s="41"/>
      <c r="J15" s="41"/>
      <c r="K15" s="41"/>
      <c r="L15" s="39">
        <v>90</v>
      </c>
      <c r="M15" s="37"/>
      <c r="N15" s="37">
        <f t="shared" si="2"/>
        <v>0</v>
      </c>
      <c r="O15" s="12">
        <v>85</v>
      </c>
      <c r="P15" s="13">
        <v>95</v>
      </c>
      <c r="Q15" s="48">
        <f t="shared" si="1"/>
        <v>0</v>
      </c>
      <c r="R15" s="7"/>
    </row>
    <row r="16" spans="1:18" ht="15.9" customHeight="1" x14ac:dyDescent="0.3">
      <c r="A16" s="167">
        <v>6</v>
      </c>
      <c r="B16" s="41"/>
      <c r="C16" s="42"/>
      <c r="D16" s="37"/>
      <c r="E16" s="37"/>
      <c r="F16" s="41"/>
      <c r="G16" s="41"/>
      <c r="H16" s="41"/>
      <c r="I16" s="41"/>
      <c r="J16" s="41"/>
      <c r="K16" s="41"/>
      <c r="L16" s="39">
        <v>90</v>
      </c>
      <c r="M16" s="37"/>
      <c r="N16" s="37">
        <f t="shared" si="2"/>
        <v>0</v>
      </c>
      <c r="O16" s="12">
        <v>85</v>
      </c>
      <c r="P16" s="13">
        <v>95</v>
      </c>
      <c r="Q16" s="48">
        <f t="shared" si="1"/>
        <v>0</v>
      </c>
      <c r="R16" s="7"/>
    </row>
    <row r="17" spans="1:18" ht="15.9" customHeight="1" x14ac:dyDescent="0.3">
      <c r="A17" s="167">
        <v>7</v>
      </c>
      <c r="B17" s="41"/>
      <c r="C17" s="42"/>
      <c r="D17" s="37"/>
      <c r="E17" s="37"/>
      <c r="F17" s="41"/>
      <c r="G17" s="41"/>
      <c r="H17" s="41"/>
      <c r="I17" s="41"/>
      <c r="J17" s="41"/>
      <c r="K17" s="41"/>
      <c r="L17" s="39">
        <v>90</v>
      </c>
      <c r="M17" s="37"/>
      <c r="N17" s="37">
        <f t="shared" si="2"/>
        <v>0</v>
      </c>
      <c r="O17" s="12">
        <v>85</v>
      </c>
      <c r="P17" s="13">
        <v>95</v>
      </c>
      <c r="Q17" s="48">
        <f t="shared" si="1"/>
        <v>0</v>
      </c>
      <c r="R17" s="7"/>
    </row>
    <row r="18" spans="1:18" ht="15.9" customHeight="1" x14ac:dyDescent="0.3">
      <c r="A18" s="167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39">
        <v>90</v>
      </c>
      <c r="M18" s="37"/>
      <c r="N18" s="37">
        <f t="shared" si="2"/>
        <v>0</v>
      </c>
      <c r="O18" s="12">
        <v>85</v>
      </c>
      <c r="P18" s="13">
        <v>95</v>
      </c>
      <c r="Q18" s="48">
        <f t="shared" si="1"/>
        <v>0</v>
      </c>
      <c r="R18" s="7"/>
    </row>
    <row r="19" spans="1:18" ht="15.9" customHeight="1" x14ac:dyDescent="0.3">
      <c r="A19" s="167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39">
        <v>90</v>
      </c>
      <c r="M19" s="37"/>
      <c r="N19" s="37">
        <f t="shared" si="2"/>
        <v>0</v>
      </c>
      <c r="O19" s="12">
        <v>85</v>
      </c>
      <c r="P19" s="13">
        <v>95</v>
      </c>
      <c r="Q19" s="48">
        <f t="shared" si="1"/>
        <v>0</v>
      </c>
    </row>
    <row r="20" spans="1:18" ht="15.9" customHeight="1" x14ac:dyDescent="0.3">
      <c r="A20" s="167">
        <v>10</v>
      </c>
      <c r="B20" s="41"/>
      <c r="C20" s="59"/>
      <c r="D20" s="59"/>
      <c r="E20" s="59"/>
      <c r="F20" s="59"/>
      <c r="G20" s="59"/>
      <c r="H20" s="59"/>
      <c r="I20" s="59"/>
      <c r="J20" s="59"/>
      <c r="K20" s="59"/>
      <c r="L20" s="39">
        <v>90</v>
      </c>
      <c r="M20" s="37"/>
      <c r="N20" s="37">
        <f t="shared" si="2"/>
        <v>0</v>
      </c>
      <c r="O20" s="12">
        <v>85</v>
      </c>
      <c r="P20" s="13">
        <v>95</v>
      </c>
      <c r="Q20" s="48">
        <f t="shared" si="1"/>
        <v>0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R20"/>
  <sheetViews>
    <sheetView zoomScale="73" zoomScaleNormal="73" workbookViewId="0">
      <selection activeCell="M12" sqref="M12"/>
    </sheetView>
  </sheetViews>
  <sheetFormatPr defaultRowHeight="13.2" x14ac:dyDescent="0.2"/>
  <cols>
    <col min="1" max="1" width="3.77734375" customWidth="1"/>
    <col min="2" max="2" width="7.88671875" customWidth="1"/>
    <col min="4" max="5" width="8.6640625" customWidth="1"/>
    <col min="6" max="6" width="9.44140625" customWidth="1"/>
    <col min="7" max="8" width="8.6640625" customWidth="1"/>
    <col min="9" max="9" width="10.6640625" customWidth="1"/>
    <col min="10" max="10" width="8.6640625" customWidth="1"/>
    <col min="11" max="11" width="9.33203125" customWidth="1"/>
    <col min="12" max="12" width="6.88671875" customWidth="1"/>
    <col min="13" max="13" width="9.77734375" customWidth="1"/>
    <col min="14" max="14" width="6.109375" customWidth="1"/>
    <col min="15" max="16" width="2.6640625" customWidth="1"/>
  </cols>
  <sheetData>
    <row r="1" spans="1:18" ht="20.100000000000001" customHeight="1" x14ac:dyDescent="0.45">
      <c r="F1" s="10" t="s">
        <v>61</v>
      </c>
    </row>
    <row r="2" spans="1:18" ht="15.9" customHeight="1" x14ac:dyDescent="0.3">
      <c r="A2" s="11" t="s">
        <v>24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40</v>
      </c>
      <c r="N2" s="74" t="s">
        <v>29</v>
      </c>
      <c r="O2" s="12" t="s">
        <v>30</v>
      </c>
      <c r="P2" s="13" t="s">
        <v>31</v>
      </c>
      <c r="Q2" s="9" t="s">
        <v>150</v>
      </c>
    </row>
    <row r="3" spans="1:18" ht="15.9" customHeight="1" x14ac:dyDescent="0.3">
      <c r="A3" s="167">
        <v>5</v>
      </c>
      <c r="B3" s="168"/>
      <c r="C3" s="168"/>
      <c r="D3" s="168"/>
      <c r="E3" s="168">
        <v>72.7</v>
      </c>
      <c r="F3" s="169"/>
      <c r="G3" s="168"/>
      <c r="H3" s="168"/>
      <c r="I3" s="168"/>
      <c r="J3" s="168">
        <v>71.7</v>
      </c>
      <c r="K3" s="168"/>
      <c r="L3" s="38">
        <v>72</v>
      </c>
      <c r="M3" s="37">
        <f t="shared" ref="M3:M12" si="0">AVERAGE(B3:K3)</f>
        <v>72.2</v>
      </c>
      <c r="N3" s="37">
        <f>MAX(B3:K3)-MIN(B3:K3)</f>
        <v>1</v>
      </c>
      <c r="O3" s="12">
        <v>68</v>
      </c>
      <c r="P3" s="13">
        <v>76</v>
      </c>
      <c r="Q3" s="48">
        <f>M3/M3*100</f>
        <v>100</v>
      </c>
    </row>
    <row r="4" spans="1:18" ht="15.9" customHeight="1" x14ac:dyDescent="0.3">
      <c r="A4" s="167">
        <v>6</v>
      </c>
      <c r="B4" s="42">
        <v>71.55</v>
      </c>
      <c r="C4" s="42">
        <v>72.477108433734969</v>
      </c>
      <c r="D4" s="37">
        <v>72.78947368421052</v>
      </c>
      <c r="E4" s="37">
        <v>73.105999999999995</v>
      </c>
      <c r="F4" s="42">
        <v>71.111111111111114</v>
      </c>
      <c r="G4" s="42">
        <v>69.982608695652175</v>
      </c>
      <c r="H4" s="41">
        <v>71.956000000000003</v>
      </c>
      <c r="I4" s="42">
        <v>71.8</v>
      </c>
      <c r="J4" s="42">
        <v>72.477108433734969</v>
      </c>
      <c r="K4" s="42">
        <v>70.555555555555557</v>
      </c>
      <c r="L4" s="38">
        <v>72</v>
      </c>
      <c r="M4" s="37">
        <f t="shared" si="0"/>
        <v>71.780496591399924</v>
      </c>
      <c r="N4" s="37">
        <f t="shared" ref="N4:N17" si="1">MAX(B4:K4)-MIN(B4:K4)</f>
        <v>3.1233913043478196</v>
      </c>
      <c r="O4" s="12">
        <v>68</v>
      </c>
      <c r="P4" s="13">
        <v>76</v>
      </c>
      <c r="Q4" s="48">
        <f t="shared" ref="Q4:Q17" si="2">M4/M$3*100</f>
        <v>99.418970348199338</v>
      </c>
    </row>
    <row r="5" spans="1:18" ht="15.9" customHeight="1" x14ac:dyDescent="0.3">
      <c r="A5" s="167">
        <v>7</v>
      </c>
      <c r="B5" s="42">
        <v>71.45</v>
      </c>
      <c r="C5" s="42">
        <v>72.758695652173941</v>
      </c>
      <c r="D5" s="37">
        <v>72.095238095238102</v>
      </c>
      <c r="E5" s="37">
        <v>73.253</v>
      </c>
      <c r="F5" s="42">
        <v>71.6875</v>
      </c>
      <c r="G5" s="42">
        <v>70.708333333333329</v>
      </c>
      <c r="H5" s="41">
        <v>72.119</v>
      </c>
      <c r="I5" s="42">
        <v>71.58</v>
      </c>
      <c r="J5" s="42">
        <v>71.98</v>
      </c>
      <c r="K5" s="42">
        <v>71.21052631578948</v>
      </c>
      <c r="L5" s="38">
        <v>72</v>
      </c>
      <c r="M5" s="37">
        <f t="shared" si="0"/>
        <v>71.884229339653501</v>
      </c>
      <c r="N5" s="37">
        <f t="shared" si="1"/>
        <v>2.5446666666666715</v>
      </c>
      <c r="O5" s="12">
        <v>68</v>
      </c>
      <c r="P5" s="13">
        <v>76</v>
      </c>
      <c r="Q5" s="48">
        <f t="shared" si="2"/>
        <v>99.562644514755533</v>
      </c>
    </row>
    <row r="6" spans="1:18" ht="15.9" customHeight="1" x14ac:dyDescent="0.3">
      <c r="A6" s="167">
        <v>8</v>
      </c>
      <c r="B6" s="42">
        <v>71.904761904761898</v>
      </c>
      <c r="C6" s="42">
        <v>72.97241379310347</v>
      </c>
      <c r="D6" s="37">
        <v>72.266666666666666</v>
      </c>
      <c r="E6" s="37">
        <v>73.253</v>
      </c>
      <c r="F6" s="42">
        <v>71.2</v>
      </c>
      <c r="G6" s="42">
        <v>70.734615384615381</v>
      </c>
      <c r="H6" s="41">
        <v>72.186999999999998</v>
      </c>
      <c r="I6" s="42">
        <v>71.48</v>
      </c>
      <c r="J6" s="42">
        <v>72.099999999999994</v>
      </c>
      <c r="K6" s="42">
        <v>70.95</v>
      </c>
      <c r="L6" s="38">
        <v>72</v>
      </c>
      <c r="M6" s="37">
        <f t="shared" si="0"/>
        <v>71.904845774914747</v>
      </c>
      <c r="N6" s="37">
        <f t="shared" si="1"/>
        <v>2.518384615384619</v>
      </c>
      <c r="O6" s="12">
        <v>68</v>
      </c>
      <c r="P6" s="13">
        <v>76</v>
      </c>
      <c r="Q6" s="48">
        <f t="shared" si="2"/>
        <v>99.591199134230948</v>
      </c>
    </row>
    <row r="7" spans="1:18" ht="15.9" customHeight="1" x14ac:dyDescent="0.3">
      <c r="A7" s="167">
        <v>9</v>
      </c>
      <c r="B7" s="42">
        <v>71.3</v>
      </c>
      <c r="C7" s="42">
        <v>73.104938271604937</v>
      </c>
      <c r="D7" s="37">
        <v>71.666666666666671</v>
      </c>
      <c r="E7" s="37">
        <v>73.111000000000004</v>
      </c>
      <c r="F7" s="42">
        <v>71.599999999999994</v>
      </c>
      <c r="G7" s="42">
        <v>70.078947368421055</v>
      </c>
      <c r="H7" s="41">
        <v>72.234999999999999</v>
      </c>
      <c r="I7" s="42">
        <v>71.2</v>
      </c>
      <c r="J7" s="42">
        <v>71.760000000000005</v>
      </c>
      <c r="K7" s="42">
        <v>71.150000000000006</v>
      </c>
      <c r="L7" s="38">
        <v>72</v>
      </c>
      <c r="M7" s="37">
        <f t="shared" si="0"/>
        <v>71.720655230669266</v>
      </c>
      <c r="N7" s="37">
        <f t="shared" si="1"/>
        <v>3.0320526315789493</v>
      </c>
      <c r="O7" s="12">
        <v>68</v>
      </c>
      <c r="P7" s="13">
        <v>76</v>
      </c>
      <c r="Q7" s="48">
        <f t="shared" si="2"/>
        <v>99.336087577104237</v>
      </c>
    </row>
    <row r="8" spans="1:18" ht="15.9" customHeight="1" x14ac:dyDescent="0.3">
      <c r="A8" s="167">
        <v>10</v>
      </c>
      <c r="B8" s="42">
        <v>71.5</v>
      </c>
      <c r="C8" s="42">
        <v>72.967021276595744</v>
      </c>
      <c r="D8" s="37">
        <v>71.86363636363636</v>
      </c>
      <c r="E8" s="37">
        <v>73.263000000000005</v>
      </c>
      <c r="F8" s="42">
        <v>71.63636363636364</v>
      </c>
      <c r="G8" s="42">
        <v>70.199999999999989</v>
      </c>
      <c r="H8" s="41">
        <v>72.218999999999994</v>
      </c>
      <c r="I8" s="42">
        <v>71.13</v>
      </c>
      <c r="J8" s="42">
        <v>71.53</v>
      </c>
      <c r="K8" s="42">
        <v>70.94736842105263</v>
      </c>
      <c r="L8" s="38">
        <v>72</v>
      </c>
      <c r="M8" s="37">
        <f t="shared" si="0"/>
        <v>71.72563896976483</v>
      </c>
      <c r="N8" s="37">
        <f t="shared" si="1"/>
        <v>3.0630000000000166</v>
      </c>
      <c r="O8" s="12">
        <v>68</v>
      </c>
      <c r="P8" s="13">
        <v>76</v>
      </c>
      <c r="Q8" s="48">
        <f t="shared" si="2"/>
        <v>99.342990262832174</v>
      </c>
    </row>
    <row r="9" spans="1:18" ht="15.9" customHeight="1" x14ac:dyDescent="0.3">
      <c r="A9" s="167">
        <v>11</v>
      </c>
      <c r="B9" s="42">
        <v>71.650000000000006</v>
      </c>
      <c r="C9" s="42">
        <v>72.698795180722939</v>
      </c>
      <c r="D9" s="37">
        <v>72.17647058823529</v>
      </c>
      <c r="E9" s="37">
        <v>73.292000000000002</v>
      </c>
      <c r="F9" s="42">
        <v>71.400000000000006</v>
      </c>
      <c r="G9" s="42">
        <v>70.408695652173904</v>
      </c>
      <c r="H9" s="41">
        <v>72.259</v>
      </c>
      <c r="I9" s="42">
        <v>70.67</v>
      </c>
      <c r="J9" s="42">
        <v>71.42</v>
      </c>
      <c r="K9" s="42">
        <v>69.849999999999994</v>
      </c>
      <c r="L9" s="38">
        <v>72</v>
      </c>
      <c r="M9" s="37">
        <f t="shared" si="0"/>
        <v>71.582496142113214</v>
      </c>
      <c r="N9" s="37">
        <f t="shared" si="1"/>
        <v>3.4420000000000073</v>
      </c>
      <c r="O9" s="12">
        <v>68</v>
      </c>
      <c r="P9" s="13">
        <v>76</v>
      </c>
      <c r="Q9" s="48">
        <f t="shared" si="2"/>
        <v>99.144731498771762</v>
      </c>
    </row>
    <row r="10" spans="1:18" ht="15.9" customHeight="1" x14ac:dyDescent="0.3">
      <c r="A10" s="167">
        <v>12</v>
      </c>
      <c r="B10" s="42">
        <v>71.5</v>
      </c>
      <c r="C10" s="42">
        <v>72.523762376237627</v>
      </c>
      <c r="D10" s="37">
        <v>72.333333333333329</v>
      </c>
      <c r="E10" s="37">
        <v>73.14</v>
      </c>
      <c r="F10" s="42">
        <v>71.473684210526315</v>
      </c>
      <c r="G10" s="42">
        <v>70.417391304347817</v>
      </c>
      <c r="H10" s="41">
        <v>72.33</v>
      </c>
      <c r="I10" s="42">
        <v>71.45</v>
      </c>
      <c r="J10" s="42">
        <v>71.349999999999994</v>
      </c>
      <c r="K10" s="42">
        <v>70.599999999999994</v>
      </c>
      <c r="L10" s="38">
        <v>72</v>
      </c>
      <c r="M10" s="37">
        <f t="shared" si="0"/>
        <v>71.711817122444501</v>
      </c>
      <c r="N10" s="37">
        <f t="shared" si="1"/>
        <v>2.722608695652184</v>
      </c>
      <c r="O10" s="12">
        <v>68</v>
      </c>
      <c r="P10" s="13">
        <v>76</v>
      </c>
      <c r="Q10" s="48">
        <f t="shared" si="2"/>
        <v>99.323846429978531</v>
      </c>
    </row>
    <row r="11" spans="1:18" ht="15.9" customHeight="1" x14ac:dyDescent="0.3">
      <c r="A11" s="167">
        <v>1</v>
      </c>
      <c r="B11" s="42">
        <v>71.45</v>
      </c>
      <c r="C11" s="42">
        <v>72.944660194174759</v>
      </c>
      <c r="D11" s="37">
        <v>70.933333333333337</v>
      </c>
      <c r="E11" s="37">
        <v>73</v>
      </c>
      <c r="F11" s="42">
        <v>71.315789473684205</v>
      </c>
      <c r="G11" s="42">
        <v>70.367999999999995</v>
      </c>
      <c r="H11" s="41">
        <v>71.989999999999995</v>
      </c>
      <c r="I11" s="42">
        <v>71</v>
      </c>
      <c r="J11" s="42">
        <v>71.459999999999994</v>
      </c>
      <c r="K11" s="42">
        <v>70.857142857142861</v>
      </c>
      <c r="L11" s="38">
        <v>72</v>
      </c>
      <c r="M11" s="37">
        <f t="shared" si="0"/>
        <v>71.531892585833518</v>
      </c>
      <c r="N11" s="37">
        <f t="shared" si="1"/>
        <v>2.632000000000005</v>
      </c>
      <c r="O11" s="12">
        <v>68</v>
      </c>
      <c r="P11" s="13">
        <v>76</v>
      </c>
      <c r="Q11" s="48">
        <f t="shared" si="2"/>
        <v>99.07464347068354</v>
      </c>
    </row>
    <row r="12" spans="1:18" ht="15.9" customHeight="1" x14ac:dyDescent="0.3">
      <c r="A12" s="167">
        <v>2</v>
      </c>
      <c r="B12" s="42">
        <v>71.444444444444443</v>
      </c>
      <c r="C12" s="42">
        <v>72.756097560975633</v>
      </c>
      <c r="D12" s="37">
        <v>71.5</v>
      </c>
      <c r="E12" s="37">
        <v>73.28</v>
      </c>
      <c r="F12" s="42">
        <v>71.352941176470594</v>
      </c>
      <c r="G12" s="42">
        <v>70.040909090909082</v>
      </c>
      <c r="H12" s="41">
        <v>71.924000000000007</v>
      </c>
      <c r="I12" s="42">
        <v>71.59</v>
      </c>
      <c r="J12" s="42">
        <v>71.459999999999994</v>
      </c>
      <c r="K12" s="42">
        <v>70.599999999999994</v>
      </c>
      <c r="L12" s="38">
        <v>72</v>
      </c>
      <c r="M12" s="37">
        <f t="shared" si="0"/>
        <v>71.594839227279977</v>
      </c>
      <c r="N12" s="37">
        <f t="shared" si="1"/>
        <v>3.239090909090919</v>
      </c>
      <c r="O12" s="12">
        <v>68</v>
      </c>
      <c r="P12" s="13">
        <v>76</v>
      </c>
      <c r="Q12" s="48">
        <f t="shared" si="2"/>
        <v>99.161827184598309</v>
      </c>
    </row>
    <row r="13" spans="1:18" ht="15.9" customHeight="1" x14ac:dyDescent="0.3">
      <c r="A13" s="167">
        <v>3</v>
      </c>
      <c r="B13" s="42"/>
      <c r="C13" s="42"/>
      <c r="D13" s="37"/>
      <c r="E13" s="37"/>
      <c r="F13" s="42"/>
      <c r="G13" s="42"/>
      <c r="H13" s="41"/>
      <c r="I13" s="42"/>
      <c r="J13" s="42"/>
      <c r="K13" s="42"/>
      <c r="L13" s="38">
        <v>72</v>
      </c>
      <c r="M13" s="37"/>
      <c r="N13" s="37">
        <f t="shared" si="1"/>
        <v>0</v>
      </c>
      <c r="O13" s="12">
        <v>68</v>
      </c>
      <c r="P13" s="13">
        <v>76</v>
      </c>
      <c r="Q13" s="48">
        <f t="shared" si="2"/>
        <v>0</v>
      </c>
    </row>
    <row r="14" spans="1:18" ht="15.9" customHeight="1" x14ac:dyDescent="0.3">
      <c r="A14" s="167">
        <v>4</v>
      </c>
      <c r="B14" s="42"/>
      <c r="C14" s="42"/>
      <c r="D14" s="37"/>
      <c r="E14" s="37"/>
      <c r="F14" s="42"/>
      <c r="G14" s="41"/>
      <c r="H14" s="41"/>
      <c r="I14" s="42"/>
      <c r="J14" s="42"/>
      <c r="K14" s="42"/>
      <c r="L14" s="38">
        <v>72</v>
      </c>
      <c r="M14" s="37"/>
      <c r="N14" s="37">
        <f t="shared" si="1"/>
        <v>0</v>
      </c>
      <c r="O14" s="12">
        <v>68</v>
      </c>
      <c r="P14" s="13">
        <v>76</v>
      </c>
      <c r="Q14" s="48">
        <f t="shared" si="2"/>
        <v>0</v>
      </c>
    </row>
    <row r="15" spans="1:18" ht="15.9" customHeight="1" x14ac:dyDescent="0.3">
      <c r="A15" s="167">
        <v>5</v>
      </c>
      <c r="B15" s="42"/>
      <c r="C15" s="42"/>
      <c r="D15" s="37"/>
      <c r="E15" s="37"/>
      <c r="F15" s="42"/>
      <c r="G15" s="42"/>
      <c r="H15" s="41"/>
      <c r="I15" s="42"/>
      <c r="J15" s="42"/>
      <c r="K15" s="42"/>
      <c r="L15" s="38">
        <v>72</v>
      </c>
      <c r="M15" s="37"/>
      <c r="N15" s="37">
        <f t="shared" si="1"/>
        <v>0</v>
      </c>
      <c r="O15" s="12">
        <v>68</v>
      </c>
      <c r="P15" s="13">
        <v>76</v>
      </c>
      <c r="Q15" s="48">
        <f t="shared" si="2"/>
        <v>0</v>
      </c>
      <c r="R15" s="7"/>
    </row>
    <row r="16" spans="1:18" ht="15.9" customHeight="1" x14ac:dyDescent="0.3">
      <c r="A16" s="167">
        <v>6</v>
      </c>
      <c r="B16" s="42"/>
      <c r="C16" s="42"/>
      <c r="D16" s="37"/>
      <c r="E16" s="37"/>
      <c r="F16" s="42"/>
      <c r="G16" s="42"/>
      <c r="H16" s="41"/>
      <c r="I16" s="42"/>
      <c r="J16" s="42"/>
      <c r="K16" s="42"/>
      <c r="L16" s="38">
        <v>72</v>
      </c>
      <c r="M16" s="37"/>
      <c r="N16" s="37">
        <f t="shared" si="1"/>
        <v>0</v>
      </c>
      <c r="O16" s="12">
        <v>68</v>
      </c>
      <c r="P16" s="13">
        <v>76</v>
      </c>
      <c r="Q16" s="48">
        <f t="shared" si="2"/>
        <v>0</v>
      </c>
      <c r="R16" s="7"/>
    </row>
    <row r="17" spans="1:18" ht="15.9" customHeight="1" x14ac:dyDescent="0.3">
      <c r="A17" s="167">
        <v>7</v>
      </c>
      <c r="B17" s="42"/>
      <c r="C17" s="42"/>
      <c r="D17" s="37"/>
      <c r="E17" s="37"/>
      <c r="F17" s="42"/>
      <c r="G17" s="42"/>
      <c r="H17" s="41"/>
      <c r="I17" s="42"/>
      <c r="J17" s="42"/>
      <c r="K17" s="42"/>
      <c r="L17" s="38">
        <v>72</v>
      </c>
      <c r="M17" s="37"/>
      <c r="N17" s="37">
        <f t="shared" si="1"/>
        <v>0</v>
      </c>
      <c r="O17" s="12">
        <v>68</v>
      </c>
      <c r="P17" s="13">
        <v>76</v>
      </c>
      <c r="Q17" s="48">
        <f t="shared" si="2"/>
        <v>0</v>
      </c>
      <c r="R17" s="7"/>
    </row>
    <row r="18" spans="1:18" ht="15.9" customHeight="1" x14ac:dyDescent="0.3">
      <c r="A18" s="167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38">
        <v>72</v>
      </c>
      <c r="M18" s="37"/>
      <c r="N18" s="37">
        <f>MAX(B18:K18)-MIN(B18:K18)</f>
        <v>0</v>
      </c>
      <c r="O18" s="12">
        <v>68</v>
      </c>
      <c r="P18" s="13">
        <v>76</v>
      </c>
      <c r="Q18" s="48">
        <f>M18/M$3*100</f>
        <v>0</v>
      </c>
    </row>
    <row r="19" spans="1:18" ht="15.9" customHeight="1" x14ac:dyDescent="0.3">
      <c r="A19" s="167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38">
        <v>72</v>
      </c>
      <c r="M19" s="37"/>
      <c r="N19" s="37">
        <f>MAX(B19:K19)-MIN(B19:K19)</f>
        <v>0</v>
      </c>
      <c r="O19" s="12">
        <v>68</v>
      </c>
      <c r="P19" s="13">
        <v>76</v>
      </c>
      <c r="Q19" s="48">
        <f>M19/M$3*100</f>
        <v>0</v>
      </c>
    </row>
    <row r="20" spans="1:18" ht="15.9" customHeight="1" x14ac:dyDescent="0.3">
      <c r="A20" s="167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38">
        <v>72</v>
      </c>
      <c r="M20" s="37"/>
      <c r="N20" s="37">
        <f>MAX(B20:K20)-MIN(B20:K20)</f>
        <v>0</v>
      </c>
      <c r="O20" s="12">
        <v>68</v>
      </c>
      <c r="P20" s="13">
        <v>76</v>
      </c>
      <c r="Q20" s="48">
        <f>M20/M$3*100</f>
        <v>0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S20"/>
  <sheetViews>
    <sheetView zoomScale="73" zoomScaleNormal="73" workbookViewId="0">
      <selection activeCell="M12" sqref="M12"/>
    </sheetView>
  </sheetViews>
  <sheetFormatPr defaultRowHeight="13.2" x14ac:dyDescent="0.2"/>
  <cols>
    <col min="1" max="1" width="3.77734375" customWidth="1"/>
    <col min="2" max="2" width="7.88671875" customWidth="1"/>
    <col min="4" max="5" width="8.6640625" customWidth="1"/>
    <col min="6" max="6" width="9.44140625" customWidth="1"/>
    <col min="7" max="8" width="8.6640625" customWidth="1"/>
    <col min="9" max="9" width="8.88671875" customWidth="1"/>
    <col min="10" max="10" width="8.6640625" customWidth="1"/>
    <col min="11" max="11" width="9.33203125" customWidth="1"/>
    <col min="12" max="12" width="6.88671875" customWidth="1"/>
    <col min="13" max="13" width="9.77734375" customWidth="1"/>
    <col min="14" max="14" width="5.88671875" customWidth="1"/>
    <col min="15" max="16" width="2.6640625" customWidth="1"/>
  </cols>
  <sheetData>
    <row r="1" spans="1:19" ht="20.100000000000001" customHeight="1" x14ac:dyDescent="0.45">
      <c r="F1" s="10" t="s">
        <v>7</v>
      </c>
    </row>
    <row r="2" spans="1:19" s="22" customFormat="1" ht="15.9" customHeight="1" x14ac:dyDescent="0.3">
      <c r="A2" s="21" t="s">
        <v>24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40</v>
      </c>
      <c r="N2" s="74" t="s">
        <v>29</v>
      </c>
      <c r="O2" s="17" t="s">
        <v>30</v>
      </c>
      <c r="P2" s="18" t="s">
        <v>31</v>
      </c>
      <c r="Q2" s="9" t="s">
        <v>150</v>
      </c>
      <c r="R2"/>
      <c r="S2"/>
    </row>
    <row r="3" spans="1:19" s="22" customFormat="1" ht="15.9" customHeight="1" x14ac:dyDescent="0.3">
      <c r="A3" s="167">
        <v>5</v>
      </c>
      <c r="B3" s="168"/>
      <c r="C3" s="168"/>
      <c r="D3" s="168"/>
      <c r="E3" s="168">
        <v>73.599999999999994</v>
      </c>
      <c r="F3" s="169"/>
      <c r="G3" s="168"/>
      <c r="H3" s="168"/>
      <c r="I3" s="168"/>
      <c r="J3" s="168">
        <v>76.400000000000006</v>
      </c>
      <c r="K3" s="168"/>
      <c r="L3" s="38">
        <v>75</v>
      </c>
      <c r="M3" s="37">
        <f t="shared" ref="M3:M12" si="0">AVERAGE(B3:K3)</f>
        <v>75</v>
      </c>
      <c r="N3" s="37">
        <f>MAX(B3:K3)-MIN(B3:K3)</f>
        <v>2.8000000000000114</v>
      </c>
      <c r="O3" s="17">
        <v>71</v>
      </c>
      <c r="P3" s="18">
        <v>79</v>
      </c>
      <c r="Q3" s="48">
        <f>M3/M3*100</f>
        <v>100</v>
      </c>
    </row>
    <row r="4" spans="1:19" s="22" customFormat="1" ht="15.9" customHeight="1" x14ac:dyDescent="0.3">
      <c r="A4" s="167">
        <v>6</v>
      </c>
      <c r="B4" s="42">
        <v>75.099999999999994</v>
      </c>
      <c r="C4" s="42">
        <v>74.276543209876579</v>
      </c>
      <c r="D4" s="37">
        <v>75</v>
      </c>
      <c r="E4" s="37">
        <v>72.927999999999997</v>
      </c>
      <c r="F4" s="42">
        <v>75.166666666666671</v>
      </c>
      <c r="G4" s="42">
        <v>75.400000000000006</v>
      </c>
      <c r="H4" s="42">
        <v>75.521000000000001</v>
      </c>
      <c r="I4" s="42">
        <v>73.94</v>
      </c>
      <c r="J4" s="42">
        <v>74.276543209876579</v>
      </c>
      <c r="K4" s="42">
        <v>75.833333333333329</v>
      </c>
      <c r="L4" s="38">
        <v>75</v>
      </c>
      <c r="M4" s="37">
        <f t="shared" si="0"/>
        <v>74.744208641975305</v>
      </c>
      <c r="N4" s="37">
        <f t="shared" ref="N4:N17" si="1">MAX(B4:K4)-MIN(B4:K4)</f>
        <v>2.9053333333333313</v>
      </c>
      <c r="O4" s="17">
        <v>71</v>
      </c>
      <c r="P4" s="18">
        <v>79</v>
      </c>
      <c r="Q4" s="48">
        <f>M4/M$3*100</f>
        <v>99.658944855967064</v>
      </c>
    </row>
    <row r="5" spans="1:19" s="22" customFormat="1" ht="15.9" customHeight="1" x14ac:dyDescent="0.3">
      <c r="A5" s="167">
        <v>7</v>
      </c>
      <c r="B5" s="42">
        <v>75.3</v>
      </c>
      <c r="C5" s="42">
        <v>74.488541666666649</v>
      </c>
      <c r="D5" s="37">
        <v>75.227272727272734</v>
      </c>
      <c r="E5" s="37">
        <v>72.554000000000002</v>
      </c>
      <c r="F5" s="42">
        <v>75.0625</v>
      </c>
      <c r="G5" s="42">
        <v>75.216666666666654</v>
      </c>
      <c r="H5" s="42">
        <v>75.748000000000005</v>
      </c>
      <c r="I5" s="42">
        <v>74.75</v>
      </c>
      <c r="J5" s="42">
        <v>75.599999999999994</v>
      </c>
      <c r="K5" s="42">
        <v>75.89473684210526</v>
      </c>
      <c r="L5" s="38">
        <v>75</v>
      </c>
      <c r="M5" s="37">
        <f t="shared" si="0"/>
        <v>74.98417179027112</v>
      </c>
      <c r="N5" s="37">
        <f t="shared" si="1"/>
        <v>3.3407368421052581</v>
      </c>
      <c r="O5" s="17">
        <v>71</v>
      </c>
      <c r="P5" s="18">
        <v>79</v>
      </c>
      <c r="Q5" s="48">
        <f t="shared" ref="Q5:Q17" si="2">M5/M$3*100</f>
        <v>99.978895720361493</v>
      </c>
    </row>
    <row r="6" spans="1:19" s="22" customFormat="1" ht="15.9" customHeight="1" x14ac:dyDescent="0.3">
      <c r="A6" s="167">
        <v>8</v>
      </c>
      <c r="B6" s="42">
        <v>75.523809523809518</v>
      </c>
      <c r="C6" s="42">
        <v>75.086363636363615</v>
      </c>
      <c r="D6" s="37">
        <v>74.2</v>
      </c>
      <c r="E6" s="37">
        <v>72.822999999999993</v>
      </c>
      <c r="F6" s="42">
        <v>75.150000000000006</v>
      </c>
      <c r="G6" s="42">
        <v>75.111538461538458</v>
      </c>
      <c r="H6" s="42">
        <v>75.634</v>
      </c>
      <c r="I6" s="42">
        <v>74.540000000000006</v>
      </c>
      <c r="J6" s="42">
        <v>75.66</v>
      </c>
      <c r="K6" s="42">
        <v>76</v>
      </c>
      <c r="L6" s="38">
        <v>75</v>
      </c>
      <c r="M6" s="37">
        <f t="shared" si="0"/>
        <v>74.972871162171145</v>
      </c>
      <c r="N6" s="37">
        <f t="shared" si="1"/>
        <v>3.1770000000000067</v>
      </c>
      <c r="O6" s="17">
        <v>71</v>
      </c>
      <c r="P6" s="18">
        <v>79</v>
      </c>
      <c r="Q6" s="48">
        <f t="shared" si="2"/>
        <v>99.963828216228194</v>
      </c>
    </row>
    <row r="7" spans="1:19" s="22" customFormat="1" ht="15.9" customHeight="1" x14ac:dyDescent="0.3">
      <c r="A7" s="167">
        <v>9</v>
      </c>
      <c r="B7" s="42">
        <v>75.3</v>
      </c>
      <c r="C7" s="42">
        <v>75.353409090909096</v>
      </c>
      <c r="D7" s="37">
        <v>74.5</v>
      </c>
      <c r="E7" s="37">
        <v>73.066999999999993</v>
      </c>
      <c r="F7" s="42">
        <v>75.55</v>
      </c>
      <c r="G7" s="42">
        <v>75.473684210526301</v>
      </c>
      <c r="H7" s="42">
        <v>75.744</v>
      </c>
      <c r="I7" s="42">
        <v>74.45</v>
      </c>
      <c r="J7" s="42">
        <v>74.8</v>
      </c>
      <c r="K7" s="42">
        <v>76.150000000000006</v>
      </c>
      <c r="L7" s="38">
        <v>75</v>
      </c>
      <c r="M7" s="37">
        <f t="shared" si="0"/>
        <v>75.038809330143536</v>
      </c>
      <c r="N7" s="37">
        <f t="shared" si="1"/>
        <v>3.0830000000000126</v>
      </c>
      <c r="O7" s="17">
        <v>71</v>
      </c>
      <c r="P7" s="18">
        <v>79</v>
      </c>
      <c r="Q7" s="48">
        <f t="shared" si="2"/>
        <v>100.05174577352471</v>
      </c>
    </row>
    <row r="8" spans="1:19" s="22" customFormat="1" ht="15.9" customHeight="1" x14ac:dyDescent="0.3">
      <c r="A8" s="167">
        <v>10</v>
      </c>
      <c r="B8" s="42">
        <v>75</v>
      </c>
      <c r="C8" s="42">
        <v>75.84639175257729</v>
      </c>
      <c r="D8" s="37">
        <v>74.571428571428569</v>
      </c>
      <c r="E8" s="37">
        <v>73.054000000000002</v>
      </c>
      <c r="F8" s="42">
        <v>75.13636363636364</v>
      </c>
      <c r="G8" s="42">
        <v>74.459259259259241</v>
      </c>
      <c r="H8" s="42">
        <v>75.906000000000006</v>
      </c>
      <c r="I8" s="42">
        <v>74.92</v>
      </c>
      <c r="J8" s="42">
        <v>75.27</v>
      </c>
      <c r="K8" s="42">
        <v>76.78947368421052</v>
      </c>
      <c r="L8" s="38">
        <v>75</v>
      </c>
      <c r="M8" s="37">
        <f t="shared" si="0"/>
        <v>75.095291690383917</v>
      </c>
      <c r="N8" s="37">
        <f t="shared" si="1"/>
        <v>3.7354736842105183</v>
      </c>
      <c r="O8" s="17">
        <v>71</v>
      </c>
      <c r="P8" s="18">
        <v>79</v>
      </c>
      <c r="Q8" s="48">
        <f t="shared" si="2"/>
        <v>100.12705558717856</v>
      </c>
    </row>
    <row r="9" spans="1:19" s="22" customFormat="1" ht="15.9" customHeight="1" x14ac:dyDescent="0.3">
      <c r="A9" s="167">
        <v>11</v>
      </c>
      <c r="B9" s="42">
        <v>75.150000000000006</v>
      </c>
      <c r="C9" s="42">
        <v>75.036249999999981</v>
      </c>
      <c r="D9" s="37">
        <v>74.526315789473685</v>
      </c>
      <c r="E9" s="37">
        <v>73.308000000000007</v>
      </c>
      <c r="F9" s="42">
        <v>75.05</v>
      </c>
      <c r="G9" s="42">
        <v>74.34347826086956</v>
      </c>
      <c r="H9" s="42">
        <v>76.090999999999994</v>
      </c>
      <c r="I9" s="42">
        <v>75.349999999999994</v>
      </c>
      <c r="J9" s="42">
        <v>75.44</v>
      </c>
      <c r="K9" s="42">
        <v>76.5</v>
      </c>
      <c r="L9" s="38">
        <v>75</v>
      </c>
      <c r="M9" s="37">
        <f t="shared" si="0"/>
        <v>75.079504405034328</v>
      </c>
      <c r="N9" s="37">
        <f t="shared" si="1"/>
        <v>3.1919999999999931</v>
      </c>
      <c r="O9" s="17">
        <v>71</v>
      </c>
      <c r="P9" s="18">
        <v>79</v>
      </c>
      <c r="Q9" s="48">
        <f t="shared" si="2"/>
        <v>100.1060058733791</v>
      </c>
    </row>
    <row r="10" spans="1:19" s="22" customFormat="1" ht="15.9" customHeight="1" x14ac:dyDescent="0.3">
      <c r="A10" s="167">
        <v>12</v>
      </c>
      <c r="B10" s="42">
        <v>75.375</v>
      </c>
      <c r="C10" s="42">
        <v>75.116831683168314</v>
      </c>
      <c r="D10" s="37">
        <v>74.6875</v>
      </c>
      <c r="E10" s="37">
        <v>73.090999999999994</v>
      </c>
      <c r="F10" s="42">
        <v>75.15789473684211</v>
      </c>
      <c r="G10" s="42">
        <v>74.326086956521749</v>
      </c>
      <c r="H10" s="42">
        <v>75.340999999999994</v>
      </c>
      <c r="I10" s="42">
        <v>75.209999999999994</v>
      </c>
      <c r="J10" s="42">
        <v>75.06</v>
      </c>
      <c r="K10" s="42">
        <v>76.75</v>
      </c>
      <c r="L10" s="38">
        <v>75</v>
      </c>
      <c r="M10" s="37">
        <f t="shared" si="0"/>
        <v>75.011531337653224</v>
      </c>
      <c r="N10" s="37">
        <f t="shared" si="1"/>
        <v>3.659000000000006</v>
      </c>
      <c r="O10" s="17">
        <v>71</v>
      </c>
      <c r="P10" s="18">
        <v>79</v>
      </c>
      <c r="Q10" s="48">
        <f t="shared" si="2"/>
        <v>100.01537511687097</v>
      </c>
    </row>
    <row r="11" spans="1:19" s="22" customFormat="1" ht="15.9" customHeight="1" x14ac:dyDescent="0.3">
      <c r="A11" s="167">
        <v>1</v>
      </c>
      <c r="B11" s="42">
        <v>75.2</v>
      </c>
      <c r="C11" s="42">
        <v>75.424528301886767</v>
      </c>
      <c r="D11" s="37">
        <v>74.8125</v>
      </c>
      <c r="E11" s="37">
        <v>72.650999999999996</v>
      </c>
      <c r="F11" s="42">
        <v>74.94736842105263</v>
      </c>
      <c r="G11" s="42">
        <v>74.492000000000004</v>
      </c>
      <c r="H11" s="42">
        <v>75</v>
      </c>
      <c r="I11" s="42">
        <v>75.260000000000005</v>
      </c>
      <c r="J11" s="42">
        <v>74.88</v>
      </c>
      <c r="K11" s="42">
        <v>76.642857142857139</v>
      </c>
      <c r="L11" s="38">
        <v>75</v>
      </c>
      <c r="M11" s="37">
        <f t="shared" si="0"/>
        <v>74.931025386579648</v>
      </c>
      <c r="N11" s="37">
        <f t="shared" si="1"/>
        <v>3.9918571428571425</v>
      </c>
      <c r="O11" s="17">
        <v>71</v>
      </c>
      <c r="P11" s="18">
        <v>79</v>
      </c>
      <c r="Q11" s="48">
        <f t="shared" si="2"/>
        <v>99.90803384877286</v>
      </c>
    </row>
    <row r="12" spans="1:19" s="22" customFormat="1" ht="15.9" customHeight="1" x14ac:dyDescent="0.3">
      <c r="A12" s="167">
        <v>2</v>
      </c>
      <c r="B12" s="42">
        <v>75.222222222222229</v>
      </c>
      <c r="C12" s="42">
        <v>75.548235294117603</v>
      </c>
      <c r="D12" s="37">
        <v>73.5</v>
      </c>
      <c r="E12" s="37">
        <v>73.006</v>
      </c>
      <c r="F12" s="42">
        <v>75</v>
      </c>
      <c r="G12" s="42">
        <v>74.409090909090892</v>
      </c>
      <c r="H12" s="42">
        <v>75.024000000000001</v>
      </c>
      <c r="I12" s="42">
        <v>75.290000000000006</v>
      </c>
      <c r="J12" s="42">
        <v>75.180000000000007</v>
      </c>
      <c r="K12" s="42">
        <v>76.86666666666666</v>
      </c>
      <c r="L12" s="38">
        <v>75</v>
      </c>
      <c r="M12" s="37">
        <f t="shared" si="0"/>
        <v>74.904621509209747</v>
      </c>
      <c r="N12" s="37">
        <f t="shared" si="1"/>
        <v>3.8606666666666598</v>
      </c>
      <c r="O12" s="17">
        <v>71</v>
      </c>
      <c r="P12" s="18">
        <v>79</v>
      </c>
      <c r="Q12" s="48">
        <f t="shared" si="2"/>
        <v>99.87282867894632</v>
      </c>
    </row>
    <row r="13" spans="1:19" s="22" customFormat="1" ht="15.9" customHeight="1" x14ac:dyDescent="0.3">
      <c r="A13" s="167">
        <v>3</v>
      </c>
      <c r="B13" s="42"/>
      <c r="C13" s="42"/>
      <c r="D13" s="37"/>
      <c r="E13" s="37"/>
      <c r="F13" s="42"/>
      <c r="G13" s="42"/>
      <c r="H13" s="42"/>
      <c r="I13" s="42"/>
      <c r="J13" s="42"/>
      <c r="K13" s="42"/>
      <c r="L13" s="38">
        <v>75</v>
      </c>
      <c r="M13" s="37"/>
      <c r="N13" s="37">
        <f t="shared" si="1"/>
        <v>0</v>
      </c>
      <c r="O13" s="17">
        <v>71</v>
      </c>
      <c r="P13" s="18">
        <v>79</v>
      </c>
      <c r="Q13" s="48">
        <f t="shared" si="2"/>
        <v>0</v>
      </c>
    </row>
    <row r="14" spans="1:19" s="22" customFormat="1" ht="15.9" customHeight="1" x14ac:dyDescent="0.3">
      <c r="A14" s="167">
        <v>4</v>
      </c>
      <c r="B14" s="42"/>
      <c r="C14" s="42"/>
      <c r="D14" s="37"/>
      <c r="E14" s="37"/>
      <c r="F14" s="42"/>
      <c r="G14" s="41"/>
      <c r="H14" s="42"/>
      <c r="I14" s="42"/>
      <c r="J14" s="42"/>
      <c r="K14" s="42"/>
      <c r="L14" s="38">
        <v>75</v>
      </c>
      <c r="M14" s="37"/>
      <c r="N14" s="37">
        <f t="shared" si="1"/>
        <v>0</v>
      </c>
      <c r="O14" s="17">
        <v>71</v>
      </c>
      <c r="P14" s="18">
        <v>79</v>
      </c>
      <c r="Q14" s="48">
        <f t="shared" si="2"/>
        <v>0</v>
      </c>
    </row>
    <row r="15" spans="1:19" s="22" customFormat="1" ht="15.9" customHeight="1" x14ac:dyDescent="0.3">
      <c r="A15" s="167">
        <v>5</v>
      </c>
      <c r="B15" s="42"/>
      <c r="C15" s="42"/>
      <c r="D15" s="37"/>
      <c r="E15" s="37"/>
      <c r="F15" s="42"/>
      <c r="G15" s="42"/>
      <c r="H15" s="42"/>
      <c r="I15" s="42"/>
      <c r="J15" s="42"/>
      <c r="K15" s="42"/>
      <c r="L15" s="38">
        <v>75</v>
      </c>
      <c r="M15" s="37"/>
      <c r="N15" s="37">
        <f t="shared" si="1"/>
        <v>0</v>
      </c>
      <c r="O15" s="17">
        <v>71</v>
      </c>
      <c r="P15" s="18">
        <v>79</v>
      </c>
      <c r="Q15" s="48">
        <f t="shared" si="2"/>
        <v>0</v>
      </c>
      <c r="R15" s="23"/>
    </row>
    <row r="16" spans="1:19" s="22" customFormat="1" ht="15.9" customHeight="1" x14ac:dyDescent="0.3">
      <c r="A16" s="167">
        <v>6</v>
      </c>
      <c r="B16" s="42"/>
      <c r="C16" s="42"/>
      <c r="D16" s="37"/>
      <c r="E16" s="37"/>
      <c r="F16" s="42"/>
      <c r="G16" s="42"/>
      <c r="H16" s="42"/>
      <c r="I16" s="42"/>
      <c r="J16" s="42"/>
      <c r="K16" s="42"/>
      <c r="L16" s="38">
        <v>75</v>
      </c>
      <c r="M16" s="37"/>
      <c r="N16" s="37">
        <f t="shared" si="1"/>
        <v>0</v>
      </c>
      <c r="O16" s="17">
        <v>71</v>
      </c>
      <c r="P16" s="18">
        <v>79</v>
      </c>
      <c r="Q16" s="48">
        <f t="shared" si="2"/>
        <v>0</v>
      </c>
      <c r="R16" s="23"/>
    </row>
    <row r="17" spans="1:18" s="22" customFormat="1" ht="15.9" customHeight="1" x14ac:dyDescent="0.3">
      <c r="A17" s="167">
        <v>7</v>
      </c>
      <c r="B17" s="42"/>
      <c r="C17" s="42"/>
      <c r="D17" s="37"/>
      <c r="E17" s="37"/>
      <c r="F17" s="42"/>
      <c r="G17" s="42"/>
      <c r="H17" s="42"/>
      <c r="I17" s="42"/>
      <c r="J17" s="42"/>
      <c r="K17" s="42"/>
      <c r="L17" s="38">
        <v>75</v>
      </c>
      <c r="M17" s="37"/>
      <c r="N17" s="37">
        <f t="shared" si="1"/>
        <v>0</v>
      </c>
      <c r="O17" s="17">
        <v>71</v>
      </c>
      <c r="P17" s="18">
        <v>79</v>
      </c>
      <c r="Q17" s="48">
        <f t="shared" si="2"/>
        <v>0</v>
      </c>
      <c r="R17" s="23"/>
    </row>
    <row r="18" spans="1:18" s="22" customFormat="1" ht="15.9" customHeight="1" x14ac:dyDescent="0.3">
      <c r="A18" s="167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38">
        <v>75</v>
      </c>
      <c r="M18" s="37"/>
      <c r="N18" s="37">
        <f>MAX(B18:K18)-MIN(B18:K18)</f>
        <v>0</v>
      </c>
      <c r="O18" s="17">
        <v>71</v>
      </c>
      <c r="P18" s="18">
        <v>79</v>
      </c>
      <c r="Q18" s="48">
        <f>M18/M$3*100</f>
        <v>0</v>
      </c>
      <c r="R18" s="23"/>
    </row>
    <row r="19" spans="1:18" s="22" customFormat="1" ht="15.9" customHeight="1" x14ac:dyDescent="0.3">
      <c r="A19" s="167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38">
        <v>75</v>
      </c>
      <c r="M19" s="37"/>
      <c r="N19" s="37">
        <f>MAX(B19:K19)-MIN(B19:K19)</f>
        <v>0</v>
      </c>
      <c r="O19" s="17">
        <v>71</v>
      </c>
      <c r="P19" s="18">
        <v>79</v>
      </c>
      <c r="Q19" s="48">
        <f>M19/M$3*100</f>
        <v>0</v>
      </c>
    </row>
    <row r="20" spans="1:18" s="22" customFormat="1" ht="15.9" customHeight="1" x14ac:dyDescent="0.3">
      <c r="A20" s="167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38">
        <v>75</v>
      </c>
      <c r="M20" s="37"/>
      <c r="N20" s="37">
        <f>MAX(B20:K20)-MIN(B20:K20)</f>
        <v>0</v>
      </c>
      <c r="O20" s="17">
        <v>71</v>
      </c>
      <c r="P20" s="18">
        <v>79</v>
      </c>
      <c r="Q20" s="48">
        <f>M20/M$3*100</f>
        <v>0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20"/>
  <sheetViews>
    <sheetView zoomScale="73" zoomScaleNormal="73" zoomScaleSheetLayoutView="70" workbookViewId="0">
      <selection activeCell="M12" sqref="M12"/>
    </sheetView>
  </sheetViews>
  <sheetFormatPr defaultRowHeight="13.2" x14ac:dyDescent="0.2"/>
  <cols>
    <col min="1" max="1" width="3.77734375" customWidth="1"/>
    <col min="2" max="2" width="10.109375" customWidth="1"/>
    <col min="3" max="3" width="10.44140625" bestFit="1" customWidth="1"/>
    <col min="4" max="4" width="9.88671875" customWidth="1"/>
    <col min="5" max="5" width="10.44140625" customWidth="1"/>
    <col min="6" max="6" width="9.44140625" customWidth="1"/>
    <col min="7" max="7" width="9.6640625" customWidth="1"/>
    <col min="8" max="8" width="10.21875" customWidth="1"/>
    <col min="9" max="9" width="9.44140625" customWidth="1"/>
    <col min="10" max="10" width="9.77734375" customWidth="1"/>
    <col min="11" max="11" width="10.33203125" customWidth="1"/>
    <col min="12" max="12" width="6.88671875" customWidth="1"/>
    <col min="13" max="13" width="9.77734375" customWidth="1"/>
    <col min="14" max="14" width="6.77734375" customWidth="1"/>
    <col min="15" max="16" width="2.6640625" customWidth="1"/>
    <col min="17" max="17" width="10.109375" bestFit="1" customWidth="1"/>
  </cols>
  <sheetData>
    <row r="1" spans="1:18" ht="20.100000000000001" customHeight="1" x14ac:dyDescent="0.45">
      <c r="F1" s="10" t="s">
        <v>14</v>
      </c>
    </row>
    <row r="2" spans="1:18" ht="15.9" customHeight="1" x14ac:dyDescent="0.3">
      <c r="A2" s="21" t="s">
        <v>24</v>
      </c>
      <c r="B2" s="70" t="s">
        <v>25</v>
      </c>
      <c r="C2" s="70" t="s">
        <v>26</v>
      </c>
      <c r="D2" s="71" t="s">
        <v>81</v>
      </c>
      <c r="E2" s="69" t="s">
        <v>147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40</v>
      </c>
      <c r="N2" s="74" t="s">
        <v>29</v>
      </c>
      <c r="O2" s="17" t="s">
        <v>30</v>
      </c>
      <c r="P2" s="18" t="s">
        <v>31</v>
      </c>
      <c r="Q2" s="9" t="s">
        <v>150</v>
      </c>
    </row>
    <row r="3" spans="1:18" ht="15.9" customHeight="1" x14ac:dyDescent="0.3">
      <c r="A3" s="167">
        <v>5</v>
      </c>
      <c r="B3" s="168"/>
      <c r="C3" s="168"/>
      <c r="D3" s="168"/>
      <c r="E3" s="168">
        <v>144.30000000000001</v>
      </c>
      <c r="F3" s="169"/>
      <c r="G3" s="168"/>
      <c r="H3" s="168"/>
      <c r="I3" s="168"/>
      <c r="J3" s="168">
        <v>142.9</v>
      </c>
      <c r="K3" s="168"/>
      <c r="L3" s="40">
        <v>143</v>
      </c>
      <c r="M3" s="37">
        <f t="shared" ref="M3" si="0">AVERAGE(B3:K3)</f>
        <v>143.60000000000002</v>
      </c>
      <c r="N3" s="37">
        <f t="shared" ref="N3:N20" si="1">MAX(B3:K3)-MIN(B3:K3)</f>
        <v>1.4000000000000057</v>
      </c>
      <c r="O3" s="17">
        <v>141</v>
      </c>
      <c r="P3" s="18">
        <v>145</v>
      </c>
      <c r="Q3" s="48">
        <f>M3/M3*100</f>
        <v>100</v>
      </c>
    </row>
    <row r="4" spans="1:18" ht="15.9" customHeight="1" x14ac:dyDescent="0.3">
      <c r="A4" s="167">
        <v>6</v>
      </c>
      <c r="B4" s="42">
        <v>141.88999999999999</v>
      </c>
      <c r="C4" s="42">
        <v>142.74545454545458</v>
      </c>
      <c r="D4" s="37">
        <v>142.28947368421052</v>
      </c>
      <c r="E4" s="37">
        <v>144.232</v>
      </c>
      <c r="F4" s="42">
        <v>143.27777777777777</v>
      </c>
      <c r="G4" s="42">
        <v>143.80000000000001</v>
      </c>
      <c r="H4" s="42">
        <v>143.09200000000001</v>
      </c>
      <c r="I4" s="42">
        <v>142.22999999999999</v>
      </c>
      <c r="J4" s="42">
        <v>142.74545454545458</v>
      </c>
      <c r="K4" s="42">
        <v>142</v>
      </c>
      <c r="L4" s="40">
        <v>143</v>
      </c>
      <c r="M4" s="37">
        <f t="shared" ref="M4:M10" si="2">AVERAGE(B4:K4)</f>
        <v>142.83021605528972</v>
      </c>
      <c r="N4" s="37">
        <f t="shared" si="1"/>
        <v>2.342000000000013</v>
      </c>
      <c r="O4" s="17">
        <v>141</v>
      </c>
      <c r="P4" s="18">
        <v>145</v>
      </c>
      <c r="Q4" s="48">
        <f>M4/M$3*100</f>
        <v>99.463938757165522</v>
      </c>
    </row>
    <row r="5" spans="1:18" ht="15.9" customHeight="1" x14ac:dyDescent="0.3">
      <c r="A5" s="167">
        <v>7</v>
      </c>
      <c r="B5" s="42">
        <v>141.79500000000002</v>
      </c>
      <c r="C5" s="42">
        <v>143.10842105263154</v>
      </c>
      <c r="D5" s="37">
        <v>142.35789473684213</v>
      </c>
      <c r="E5" s="37">
        <v>144.11699999999999</v>
      </c>
      <c r="F5" s="42">
        <v>143.375</v>
      </c>
      <c r="G5" s="42">
        <v>143.965</v>
      </c>
      <c r="H5" s="42">
        <v>143.404</v>
      </c>
      <c r="I5" s="42">
        <v>142.69999999999999</v>
      </c>
      <c r="J5" s="42">
        <v>142.86000000000001</v>
      </c>
      <c r="K5" s="42">
        <v>141.9</v>
      </c>
      <c r="L5" s="40">
        <v>143</v>
      </c>
      <c r="M5" s="37">
        <f t="shared" si="2"/>
        <v>142.95823157894739</v>
      </c>
      <c r="N5" s="37">
        <f t="shared" si="1"/>
        <v>2.3219999999999743</v>
      </c>
      <c r="O5" s="17">
        <v>141</v>
      </c>
      <c r="P5" s="18">
        <v>145</v>
      </c>
      <c r="Q5" s="48">
        <f t="shared" ref="Q5:Q20" si="3">M5/M$3*100</f>
        <v>99.553086057762798</v>
      </c>
    </row>
    <row r="6" spans="1:18" ht="15.9" customHeight="1" x14ac:dyDescent="0.3">
      <c r="A6" s="167">
        <v>8</v>
      </c>
      <c r="B6" s="42">
        <v>141.85714285714283</v>
      </c>
      <c r="C6" s="42">
        <v>143.06067415730334</v>
      </c>
      <c r="D6" s="37">
        <v>142.05555555555554</v>
      </c>
      <c r="E6" s="37">
        <v>144.42099999999999</v>
      </c>
      <c r="F6" s="42">
        <v>142.9</v>
      </c>
      <c r="G6" s="42">
        <v>143.93461538461537</v>
      </c>
      <c r="H6" s="42">
        <v>143.173</v>
      </c>
      <c r="I6" s="42">
        <v>142.91999999999999</v>
      </c>
      <c r="J6" s="42">
        <v>142.86000000000001</v>
      </c>
      <c r="K6" s="42">
        <v>141.85</v>
      </c>
      <c r="L6" s="40">
        <v>143</v>
      </c>
      <c r="M6" s="37">
        <f t="shared" si="2"/>
        <v>142.90319879546169</v>
      </c>
      <c r="N6" s="37">
        <f>MAX(B6:K6)-MIN(B6:K6)</f>
        <v>2.570999999999998</v>
      </c>
      <c r="O6" s="17">
        <v>141</v>
      </c>
      <c r="P6" s="18">
        <v>145</v>
      </c>
      <c r="Q6" s="48">
        <f t="shared" si="3"/>
        <v>99.514762392382778</v>
      </c>
    </row>
    <row r="7" spans="1:18" ht="15.9" customHeight="1" x14ac:dyDescent="0.3">
      <c r="A7" s="167">
        <v>9</v>
      </c>
      <c r="B7" s="42">
        <v>141.745</v>
      </c>
      <c r="C7" s="42">
        <v>143.13333333333333</v>
      </c>
      <c r="D7" s="37">
        <v>142.68823529411762</v>
      </c>
      <c r="E7" s="37">
        <v>143.392</v>
      </c>
      <c r="F7" s="42">
        <v>143.19999999999999</v>
      </c>
      <c r="G7" s="42">
        <v>143.49222222222224</v>
      </c>
      <c r="H7" s="42">
        <v>143.047</v>
      </c>
      <c r="I7" s="42">
        <v>142.94</v>
      </c>
      <c r="J7" s="42">
        <v>142.82</v>
      </c>
      <c r="K7" s="42">
        <v>142</v>
      </c>
      <c r="L7" s="40">
        <v>143</v>
      </c>
      <c r="M7" s="37">
        <f t="shared" si="2"/>
        <v>142.84577908496732</v>
      </c>
      <c r="N7" s="37">
        <f t="shared" si="1"/>
        <v>1.7472222222222342</v>
      </c>
      <c r="O7" s="17">
        <v>141</v>
      </c>
      <c r="P7" s="18">
        <v>145</v>
      </c>
      <c r="Q7" s="48">
        <f t="shared" si="3"/>
        <v>99.474776521564962</v>
      </c>
    </row>
    <row r="8" spans="1:18" ht="15.9" customHeight="1" x14ac:dyDescent="0.3">
      <c r="A8" s="167">
        <v>10</v>
      </c>
      <c r="B8" s="42">
        <v>141.99090909090913</v>
      </c>
      <c r="C8" s="42">
        <v>143.25757575757575</v>
      </c>
      <c r="D8" s="37">
        <v>142.9</v>
      </c>
      <c r="E8" s="37">
        <v>143.185</v>
      </c>
      <c r="F8" s="42">
        <v>143.59090909090909</v>
      </c>
      <c r="G8" s="42">
        <v>143.25111111111113</v>
      </c>
      <c r="H8" s="42">
        <v>142.94300000000001</v>
      </c>
      <c r="I8" s="42">
        <v>142.66999999999999</v>
      </c>
      <c r="J8" s="42">
        <v>143.22999999999999</v>
      </c>
      <c r="K8" s="42">
        <v>142.4</v>
      </c>
      <c r="L8" s="40">
        <v>143</v>
      </c>
      <c r="M8" s="37">
        <f t="shared" si="2"/>
        <v>142.94185050505052</v>
      </c>
      <c r="N8" s="37">
        <f t="shared" si="1"/>
        <v>1.5999999999999659</v>
      </c>
      <c r="O8" s="17">
        <v>141</v>
      </c>
      <c r="P8" s="18">
        <v>145</v>
      </c>
      <c r="Q8" s="48">
        <f t="shared" si="3"/>
        <v>99.54167862468698</v>
      </c>
    </row>
    <row r="9" spans="1:18" ht="15.9" customHeight="1" x14ac:dyDescent="0.3">
      <c r="A9" s="167">
        <v>11</v>
      </c>
      <c r="B9" s="42">
        <v>142.03</v>
      </c>
      <c r="C9" s="42">
        <v>143.20352941176475</v>
      </c>
      <c r="D9" s="37">
        <v>142.90666666666664</v>
      </c>
      <c r="E9" s="82">
        <v>143.346</v>
      </c>
      <c r="F9" s="42">
        <v>143.05000000000001</v>
      </c>
      <c r="G9" s="42">
        <v>143.06909090909096</v>
      </c>
      <c r="H9" s="42">
        <v>143.32599999999999</v>
      </c>
      <c r="I9" s="42">
        <v>142.66999999999999</v>
      </c>
      <c r="J9" s="42">
        <v>142.79</v>
      </c>
      <c r="K9" s="42">
        <v>142.15</v>
      </c>
      <c r="L9" s="40">
        <v>143</v>
      </c>
      <c r="M9" s="37">
        <f t="shared" si="2"/>
        <v>142.85412869875225</v>
      </c>
      <c r="N9" s="37">
        <f t="shared" si="1"/>
        <v>1.3160000000000025</v>
      </c>
      <c r="O9" s="17">
        <v>141</v>
      </c>
      <c r="P9" s="18">
        <v>145</v>
      </c>
      <c r="Q9" s="48">
        <f t="shared" si="3"/>
        <v>99.480591015844169</v>
      </c>
    </row>
    <row r="10" spans="1:18" ht="15.9" customHeight="1" x14ac:dyDescent="0.3">
      <c r="A10" s="167">
        <v>12</v>
      </c>
      <c r="B10" s="42">
        <v>141.96875</v>
      </c>
      <c r="C10" s="42">
        <v>143.04326923076923</v>
      </c>
      <c r="D10" s="37">
        <v>143.43636363636364</v>
      </c>
      <c r="E10" s="37">
        <v>143.36799999999999</v>
      </c>
      <c r="F10" s="42">
        <v>143.31578947368422</v>
      </c>
      <c r="G10" s="42">
        <v>143.33136363636365</v>
      </c>
      <c r="H10" s="42">
        <v>143.30600000000001</v>
      </c>
      <c r="I10" s="42">
        <v>142.79</v>
      </c>
      <c r="J10" s="42">
        <v>143.22</v>
      </c>
      <c r="K10" s="42">
        <v>141.94999999999999</v>
      </c>
      <c r="L10" s="40">
        <v>143</v>
      </c>
      <c r="M10" s="37">
        <f t="shared" si="2"/>
        <v>142.97295359771809</v>
      </c>
      <c r="N10" s="37">
        <f t="shared" si="1"/>
        <v>1.4863636363636488</v>
      </c>
      <c r="O10" s="17">
        <v>141</v>
      </c>
      <c r="P10" s="18">
        <v>145</v>
      </c>
      <c r="Q10" s="48">
        <f t="shared" si="3"/>
        <v>99.563338159970797</v>
      </c>
    </row>
    <row r="11" spans="1:18" ht="15.9" customHeight="1" x14ac:dyDescent="0.3">
      <c r="A11" s="167">
        <v>1</v>
      </c>
      <c r="B11" s="42">
        <v>142.19</v>
      </c>
      <c r="C11" s="42">
        <v>142.91568627450985</v>
      </c>
      <c r="D11" s="37">
        <v>143.08666666666664</v>
      </c>
      <c r="E11" s="37">
        <v>143.511</v>
      </c>
      <c r="F11" s="42">
        <v>143.05263157894737</v>
      </c>
      <c r="G11" s="42">
        <v>142.9994736842105</v>
      </c>
      <c r="H11" s="42">
        <v>142.48400000000001</v>
      </c>
      <c r="I11" s="42">
        <v>142.80000000000001</v>
      </c>
      <c r="J11" s="42">
        <v>142.9</v>
      </c>
      <c r="K11" s="42">
        <v>142.14285714285714</v>
      </c>
      <c r="L11" s="40">
        <v>143</v>
      </c>
      <c r="M11" s="37">
        <f>AVERAGE(B11:K11)</f>
        <v>142.80823153471917</v>
      </c>
      <c r="N11" s="37">
        <f t="shared" si="1"/>
        <v>1.3681428571428569</v>
      </c>
      <c r="O11" s="17">
        <v>141</v>
      </c>
      <c r="P11" s="18">
        <v>145</v>
      </c>
      <c r="Q11" s="48">
        <f t="shared" si="3"/>
        <v>99.448629202450661</v>
      </c>
    </row>
    <row r="12" spans="1:18" ht="15.9" customHeight="1" x14ac:dyDescent="0.3">
      <c r="A12" s="167">
        <v>2</v>
      </c>
      <c r="B12" s="42">
        <v>142.10555555555555</v>
      </c>
      <c r="C12" s="42">
        <v>142.99090909090918</v>
      </c>
      <c r="D12" s="37">
        <v>142.31333333333333</v>
      </c>
      <c r="E12" s="37">
        <v>143.42699999999999</v>
      </c>
      <c r="F12" s="42">
        <v>143.64705882352942</v>
      </c>
      <c r="G12" s="42">
        <v>142.72277777777776</v>
      </c>
      <c r="H12" s="42">
        <v>142.619</v>
      </c>
      <c r="I12" s="42">
        <v>142.84</v>
      </c>
      <c r="J12" s="42">
        <v>142.44999999999999</v>
      </c>
      <c r="K12" s="42">
        <v>142</v>
      </c>
      <c r="L12" s="40">
        <v>143</v>
      </c>
      <c r="M12" s="37">
        <f>AVERAGE(B12:K12)</f>
        <v>142.71156345811053</v>
      </c>
      <c r="N12" s="37">
        <f t="shared" si="1"/>
        <v>1.6470588235294201</v>
      </c>
      <c r="O12" s="17">
        <v>141</v>
      </c>
      <c r="P12" s="18">
        <v>145</v>
      </c>
      <c r="Q12" s="48">
        <f t="shared" si="3"/>
        <v>99.381311600355502</v>
      </c>
    </row>
    <row r="13" spans="1:18" ht="15.9" customHeight="1" x14ac:dyDescent="0.3">
      <c r="A13" s="167">
        <v>3</v>
      </c>
      <c r="B13" s="42"/>
      <c r="C13" s="42"/>
      <c r="D13" s="37"/>
      <c r="E13" s="42"/>
      <c r="F13" s="42"/>
      <c r="G13" s="42"/>
      <c r="H13" s="42"/>
      <c r="I13" s="42"/>
      <c r="J13" s="42"/>
      <c r="K13" s="42"/>
      <c r="L13" s="40">
        <v>143</v>
      </c>
      <c r="M13" s="37"/>
      <c r="N13" s="37">
        <f t="shared" si="1"/>
        <v>0</v>
      </c>
      <c r="O13" s="17">
        <v>141</v>
      </c>
      <c r="P13" s="18">
        <v>145</v>
      </c>
      <c r="Q13" s="48">
        <f t="shared" si="3"/>
        <v>0</v>
      </c>
    </row>
    <row r="14" spans="1:18" ht="15.9" customHeight="1" x14ac:dyDescent="0.3">
      <c r="A14" s="167">
        <v>4</v>
      </c>
      <c r="B14" s="42"/>
      <c r="C14" s="42"/>
      <c r="D14" s="37"/>
      <c r="E14" s="42"/>
      <c r="F14" s="42"/>
      <c r="G14" s="42"/>
      <c r="H14" s="42"/>
      <c r="I14" s="42"/>
      <c r="J14" s="42"/>
      <c r="K14" s="42"/>
      <c r="L14" s="40">
        <v>143</v>
      </c>
      <c r="M14" s="37"/>
      <c r="N14" s="37">
        <f t="shared" si="1"/>
        <v>0</v>
      </c>
      <c r="O14" s="17">
        <v>141</v>
      </c>
      <c r="P14" s="18">
        <v>145</v>
      </c>
      <c r="Q14" s="48">
        <f t="shared" si="3"/>
        <v>0</v>
      </c>
    </row>
    <row r="15" spans="1:18" ht="15.9" customHeight="1" x14ac:dyDescent="0.3">
      <c r="A15" s="167">
        <v>5</v>
      </c>
      <c r="B15" s="42"/>
      <c r="C15" s="42"/>
      <c r="D15" s="37"/>
      <c r="E15" s="42"/>
      <c r="F15" s="42"/>
      <c r="G15" s="42"/>
      <c r="H15" s="42"/>
      <c r="I15" s="42"/>
      <c r="J15" s="42"/>
      <c r="K15" s="42"/>
      <c r="L15" s="40">
        <v>143</v>
      </c>
      <c r="M15" s="37"/>
      <c r="N15" s="37">
        <f t="shared" si="1"/>
        <v>0</v>
      </c>
      <c r="O15" s="17">
        <v>141</v>
      </c>
      <c r="P15" s="18">
        <v>145</v>
      </c>
      <c r="Q15" s="48">
        <f t="shared" si="3"/>
        <v>0</v>
      </c>
      <c r="R15" s="7"/>
    </row>
    <row r="16" spans="1:18" ht="15.9" customHeight="1" x14ac:dyDescent="0.3">
      <c r="A16" s="167">
        <v>6</v>
      </c>
      <c r="B16" s="42"/>
      <c r="C16" s="42"/>
      <c r="D16" s="37"/>
      <c r="E16" s="42"/>
      <c r="F16" s="42"/>
      <c r="G16" s="42"/>
      <c r="H16" s="42"/>
      <c r="I16" s="42"/>
      <c r="J16" s="42"/>
      <c r="K16" s="42"/>
      <c r="L16" s="40">
        <v>143</v>
      </c>
      <c r="M16" s="37"/>
      <c r="N16" s="37">
        <f t="shared" si="1"/>
        <v>0</v>
      </c>
      <c r="O16" s="17">
        <v>141</v>
      </c>
      <c r="P16" s="18">
        <v>145</v>
      </c>
      <c r="Q16" s="48">
        <f t="shared" si="3"/>
        <v>0</v>
      </c>
      <c r="R16" s="7"/>
    </row>
    <row r="17" spans="1:18" ht="15.9" customHeight="1" x14ac:dyDescent="0.3">
      <c r="A17" s="167">
        <v>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0">
        <v>143</v>
      </c>
      <c r="M17" s="37"/>
      <c r="N17" s="37">
        <f t="shared" si="1"/>
        <v>0</v>
      </c>
      <c r="O17" s="17">
        <v>141</v>
      </c>
      <c r="P17" s="18">
        <v>145</v>
      </c>
      <c r="Q17" s="48">
        <f t="shared" si="3"/>
        <v>0</v>
      </c>
      <c r="R17" s="7"/>
    </row>
    <row r="18" spans="1:18" ht="15.9" customHeight="1" x14ac:dyDescent="0.3">
      <c r="A18" s="167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0">
        <v>143</v>
      </c>
      <c r="M18" s="37"/>
      <c r="N18" s="37">
        <f t="shared" si="1"/>
        <v>0</v>
      </c>
      <c r="O18" s="17">
        <v>141</v>
      </c>
      <c r="P18" s="18">
        <v>145</v>
      </c>
      <c r="Q18" s="48">
        <f t="shared" si="3"/>
        <v>0</v>
      </c>
      <c r="R18" s="7"/>
    </row>
    <row r="19" spans="1:18" ht="15.9" customHeight="1" x14ac:dyDescent="0.3">
      <c r="A19" s="167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0">
        <v>143</v>
      </c>
      <c r="M19" s="37"/>
      <c r="N19" s="37">
        <f t="shared" si="1"/>
        <v>0</v>
      </c>
      <c r="O19" s="17">
        <v>141</v>
      </c>
      <c r="P19" s="18">
        <v>145</v>
      </c>
      <c r="Q19" s="48">
        <f t="shared" si="3"/>
        <v>0</v>
      </c>
      <c r="R19" s="7"/>
    </row>
    <row r="20" spans="1:18" ht="15.9" customHeight="1" x14ac:dyDescent="0.3">
      <c r="A20" s="167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40">
        <v>143</v>
      </c>
      <c r="M20" s="37"/>
      <c r="N20" s="37">
        <f t="shared" si="1"/>
        <v>0</v>
      </c>
      <c r="O20" s="17">
        <v>141</v>
      </c>
      <c r="P20" s="18">
        <v>145</v>
      </c>
      <c r="Q20" s="48">
        <f t="shared" si="3"/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R20"/>
  <sheetViews>
    <sheetView zoomScale="73" zoomScaleNormal="73" workbookViewId="0">
      <selection activeCell="M12" sqref="M12"/>
    </sheetView>
  </sheetViews>
  <sheetFormatPr defaultRowHeight="13.2" x14ac:dyDescent="0.2"/>
  <cols>
    <col min="1" max="1" width="3.77734375" customWidth="1"/>
    <col min="2" max="2" width="9.77734375" customWidth="1"/>
    <col min="3" max="3" width="10.44140625" bestFit="1" customWidth="1"/>
    <col min="4" max="4" width="10.33203125" customWidth="1"/>
    <col min="5" max="5" width="9.6640625" customWidth="1"/>
    <col min="6" max="6" width="9.44140625" customWidth="1"/>
    <col min="7" max="7" width="10.21875" customWidth="1"/>
    <col min="8" max="8" width="9.77734375" customWidth="1"/>
    <col min="9" max="10" width="10.6640625" customWidth="1"/>
    <col min="11" max="11" width="9.6640625" customWidth="1"/>
    <col min="12" max="12" width="6.88671875" customWidth="1"/>
    <col min="13" max="13" width="9.77734375" customWidth="1"/>
    <col min="14" max="14" width="7.88671875" customWidth="1"/>
    <col min="15" max="16" width="2.6640625" customWidth="1"/>
  </cols>
  <sheetData>
    <row r="1" spans="1:18" ht="20.100000000000001" customHeight="1" x14ac:dyDescent="0.45">
      <c r="F1" s="10" t="s">
        <v>118</v>
      </c>
    </row>
    <row r="2" spans="1:18" ht="15.9" customHeight="1" x14ac:dyDescent="0.3">
      <c r="A2" s="11" t="s">
        <v>24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40</v>
      </c>
      <c r="N2" s="74" t="s">
        <v>29</v>
      </c>
      <c r="O2" s="12" t="s">
        <v>30</v>
      </c>
      <c r="P2" s="13" t="s">
        <v>31</v>
      </c>
      <c r="Q2" s="9" t="s">
        <v>150</v>
      </c>
    </row>
    <row r="3" spans="1:18" ht="15.9" customHeight="1" x14ac:dyDescent="0.3">
      <c r="A3" s="167">
        <v>5</v>
      </c>
      <c r="B3" s="168"/>
      <c r="C3" s="168"/>
      <c r="D3" s="168"/>
      <c r="E3" s="168">
        <v>95.8</v>
      </c>
      <c r="F3" s="169"/>
      <c r="G3" s="168"/>
      <c r="H3" s="168"/>
      <c r="I3" s="168"/>
      <c r="J3" s="168">
        <v>96.1</v>
      </c>
      <c r="K3" s="168"/>
      <c r="L3" s="39">
        <v>95</v>
      </c>
      <c r="M3" s="37">
        <f t="shared" ref="M3:M12" si="0">AVERAGE(B3:K3)</f>
        <v>95.949999999999989</v>
      </c>
      <c r="N3" s="37">
        <f t="shared" ref="N3:N17" si="1">MAX(B3:K3)-MIN(B3:K3)</f>
        <v>0.29999999999999716</v>
      </c>
      <c r="O3" s="12">
        <v>90</v>
      </c>
      <c r="P3" s="13">
        <v>100</v>
      </c>
      <c r="Q3" s="48">
        <f>M3/M3*100</f>
        <v>100</v>
      </c>
    </row>
    <row r="4" spans="1:18" ht="15.9" customHeight="1" x14ac:dyDescent="0.3">
      <c r="A4" s="167">
        <v>6</v>
      </c>
      <c r="B4" s="42">
        <v>95.1</v>
      </c>
      <c r="C4" s="42">
        <v>96.485185185185173</v>
      </c>
      <c r="D4" s="37">
        <v>95.6875</v>
      </c>
      <c r="E4" s="37">
        <v>94.802999999999997</v>
      </c>
      <c r="F4" s="42">
        <v>93.777777777777771</v>
      </c>
      <c r="G4" s="42">
        <v>96.6</v>
      </c>
      <c r="H4" s="42">
        <v>98.281999999999996</v>
      </c>
      <c r="I4" s="42">
        <v>99.8</v>
      </c>
      <c r="J4" s="42">
        <v>96.485185185185173</v>
      </c>
      <c r="K4" s="42">
        <v>93.833333333333329</v>
      </c>
      <c r="L4" s="39">
        <v>95</v>
      </c>
      <c r="M4" s="37">
        <f t="shared" si="0"/>
        <v>96.085398148148144</v>
      </c>
      <c r="N4" s="37">
        <f t="shared" si="1"/>
        <v>6.0222222222222257</v>
      </c>
      <c r="O4" s="12">
        <v>90</v>
      </c>
      <c r="P4" s="13">
        <v>100</v>
      </c>
      <c r="Q4" s="48">
        <f>M4/M$3*100</f>
        <v>100.14111323413044</v>
      </c>
    </row>
    <row r="5" spans="1:18" ht="15.9" customHeight="1" x14ac:dyDescent="0.35">
      <c r="A5" s="167">
        <v>7</v>
      </c>
      <c r="B5" s="42">
        <v>95.3</v>
      </c>
      <c r="C5" s="42">
        <v>98.313333333333318</v>
      </c>
      <c r="D5" s="37">
        <v>96.10526315789474</v>
      </c>
      <c r="E5" s="37">
        <v>93.855000000000004</v>
      </c>
      <c r="F5" s="42">
        <v>93.3125</v>
      </c>
      <c r="G5" s="42">
        <v>95.341666666666654</v>
      </c>
      <c r="H5" s="42">
        <v>98.361000000000004</v>
      </c>
      <c r="I5" s="42">
        <v>98.79</v>
      </c>
      <c r="J5" s="42">
        <v>95.56</v>
      </c>
      <c r="K5" s="42">
        <v>94.368421052631575</v>
      </c>
      <c r="L5" s="39">
        <v>95</v>
      </c>
      <c r="M5" s="37">
        <f t="shared" si="0"/>
        <v>95.930718421052632</v>
      </c>
      <c r="N5" s="14">
        <f t="shared" si="1"/>
        <v>5.4775000000000063</v>
      </c>
      <c r="O5" s="12">
        <v>90</v>
      </c>
      <c r="P5" s="13">
        <v>100</v>
      </c>
      <c r="Q5" s="48">
        <f t="shared" ref="Q5:Q20" si="2">M5/M$3*100</f>
        <v>99.979904555552523</v>
      </c>
    </row>
    <row r="6" spans="1:18" ht="15.9" customHeight="1" x14ac:dyDescent="0.35">
      <c r="A6" s="167">
        <v>8</v>
      </c>
      <c r="B6" s="42">
        <v>95.714285714285708</v>
      </c>
      <c r="C6" s="42">
        <v>98.474999999999966</v>
      </c>
      <c r="D6" s="37">
        <v>93.78947368421052</v>
      </c>
      <c r="E6" s="37">
        <v>95.058999999999997</v>
      </c>
      <c r="F6" s="42">
        <v>93.4</v>
      </c>
      <c r="G6" s="42">
        <v>95.314285714285717</v>
      </c>
      <c r="H6" s="42">
        <v>98.441999999999993</v>
      </c>
      <c r="I6" s="42">
        <v>98.1</v>
      </c>
      <c r="J6" s="42">
        <v>94.81</v>
      </c>
      <c r="K6" s="42">
        <v>93.95</v>
      </c>
      <c r="L6" s="39">
        <v>95</v>
      </c>
      <c r="M6" s="37">
        <f t="shared" si="0"/>
        <v>95.705404511278203</v>
      </c>
      <c r="N6" s="14">
        <f t="shared" si="1"/>
        <v>5.0749999999999602</v>
      </c>
      <c r="O6" s="12">
        <v>90</v>
      </c>
      <c r="P6" s="13">
        <v>100</v>
      </c>
      <c r="Q6" s="48">
        <f t="shared" si="2"/>
        <v>99.745080261884539</v>
      </c>
    </row>
    <row r="7" spans="1:18" ht="15.9" customHeight="1" x14ac:dyDescent="0.35">
      <c r="A7" s="167">
        <v>9</v>
      </c>
      <c r="B7" s="42">
        <v>95.45</v>
      </c>
      <c r="C7" s="42">
        <v>97.631578947368439</v>
      </c>
      <c r="D7" s="37">
        <v>94.86666666666666</v>
      </c>
      <c r="E7" s="37">
        <v>95.138999999999996</v>
      </c>
      <c r="F7" s="42">
        <v>93.35</v>
      </c>
      <c r="G7" s="42">
        <v>97.205263157894748</v>
      </c>
      <c r="H7" s="42">
        <v>99.11</v>
      </c>
      <c r="I7" s="42">
        <v>99.35</v>
      </c>
      <c r="J7" s="42">
        <v>94.86</v>
      </c>
      <c r="K7" s="42">
        <v>95.2</v>
      </c>
      <c r="L7" s="39">
        <v>95</v>
      </c>
      <c r="M7" s="37">
        <f t="shared" si="0"/>
        <v>96.216250877192991</v>
      </c>
      <c r="N7" s="14">
        <f t="shared" si="1"/>
        <v>6</v>
      </c>
      <c r="O7" s="12">
        <v>90</v>
      </c>
      <c r="P7" s="13">
        <v>100</v>
      </c>
      <c r="Q7" s="48">
        <f t="shared" si="2"/>
        <v>100.27748918936217</v>
      </c>
    </row>
    <row r="8" spans="1:18" ht="15.9" customHeight="1" x14ac:dyDescent="0.35">
      <c r="A8" s="167">
        <v>10</v>
      </c>
      <c r="B8" s="42">
        <v>95.227272727272734</v>
      </c>
      <c r="C8" s="42">
        <v>96.930392156862709</v>
      </c>
      <c r="D8" s="37">
        <v>95.772727272727266</v>
      </c>
      <c r="E8" s="37">
        <v>95.007999999999996</v>
      </c>
      <c r="F8" s="42">
        <v>93.772727272727266</v>
      </c>
      <c r="G8" s="42">
        <v>95.43703703703703</v>
      </c>
      <c r="H8" s="42">
        <v>95.882000000000005</v>
      </c>
      <c r="I8" s="42">
        <v>98.74</v>
      </c>
      <c r="J8" s="42">
        <v>95.7</v>
      </c>
      <c r="K8" s="42">
        <v>96.631578947368425</v>
      </c>
      <c r="L8" s="39">
        <v>95</v>
      </c>
      <c r="M8" s="37">
        <f t="shared" si="0"/>
        <v>95.910173541399544</v>
      </c>
      <c r="N8" s="14">
        <f t="shared" si="1"/>
        <v>4.9672727272727286</v>
      </c>
      <c r="O8" s="12">
        <v>90</v>
      </c>
      <c r="P8" s="13">
        <v>100</v>
      </c>
      <c r="Q8" s="48">
        <f t="shared" si="2"/>
        <v>99.958492487128254</v>
      </c>
    </row>
    <row r="9" spans="1:18" ht="15.9" customHeight="1" x14ac:dyDescent="0.35">
      <c r="A9" s="167">
        <v>11</v>
      </c>
      <c r="B9" s="42">
        <v>95</v>
      </c>
      <c r="C9" s="42">
        <v>96.9941176470588</v>
      </c>
      <c r="D9" s="37">
        <v>95</v>
      </c>
      <c r="E9" s="37">
        <v>96.006</v>
      </c>
      <c r="F9" s="42">
        <v>92.9</v>
      </c>
      <c r="G9" s="42">
        <v>96.191304347826048</v>
      </c>
      <c r="H9" s="42">
        <v>96.412000000000006</v>
      </c>
      <c r="I9" s="42">
        <v>98.29</v>
      </c>
      <c r="J9" s="42">
        <v>95.69</v>
      </c>
      <c r="K9" s="42">
        <v>97.4</v>
      </c>
      <c r="L9" s="39">
        <v>95</v>
      </c>
      <c r="M9" s="37">
        <f t="shared" si="0"/>
        <v>95.988342199488471</v>
      </c>
      <c r="N9" s="14">
        <f t="shared" si="1"/>
        <v>5.3900000000000006</v>
      </c>
      <c r="O9" s="12">
        <v>90</v>
      </c>
      <c r="P9" s="13">
        <v>100</v>
      </c>
      <c r="Q9" s="48">
        <f t="shared" si="2"/>
        <v>100.0399606039484</v>
      </c>
    </row>
    <row r="10" spans="1:18" ht="15.9" customHeight="1" x14ac:dyDescent="0.35">
      <c r="A10" s="167">
        <v>12</v>
      </c>
      <c r="B10" s="42">
        <v>95.75</v>
      </c>
      <c r="C10" s="42">
        <v>96.912499999999994</v>
      </c>
      <c r="D10" s="37">
        <v>95.333333333333329</v>
      </c>
      <c r="E10" s="37">
        <v>95.338999999999999</v>
      </c>
      <c r="F10" s="42">
        <v>93.84210526315789</v>
      </c>
      <c r="G10" s="42">
        <v>96.343478260869574</v>
      </c>
      <c r="H10" s="42">
        <v>96.6</v>
      </c>
      <c r="I10" s="42">
        <v>98.25</v>
      </c>
      <c r="J10" s="42">
        <v>96.04</v>
      </c>
      <c r="K10" s="42">
        <v>96.473684210526315</v>
      </c>
      <c r="L10" s="39">
        <v>95</v>
      </c>
      <c r="M10" s="37">
        <f t="shared" si="0"/>
        <v>96.088410106788714</v>
      </c>
      <c r="N10" s="14">
        <f t="shared" si="1"/>
        <v>4.4078947368421098</v>
      </c>
      <c r="O10" s="12">
        <v>90</v>
      </c>
      <c r="P10" s="13">
        <v>100</v>
      </c>
      <c r="Q10" s="48">
        <f t="shared" si="2"/>
        <v>100.14425232599137</v>
      </c>
    </row>
    <row r="11" spans="1:18" ht="15.9" customHeight="1" x14ac:dyDescent="0.35">
      <c r="A11" s="167">
        <v>1</v>
      </c>
      <c r="B11" s="42">
        <v>94.85</v>
      </c>
      <c r="C11" s="42">
        <v>96.738461538461507</v>
      </c>
      <c r="D11" s="37">
        <v>94.8125</v>
      </c>
      <c r="E11" s="37">
        <v>96.137</v>
      </c>
      <c r="F11" s="42">
        <v>94.05263157894737</v>
      </c>
      <c r="G11" s="42">
        <v>96.08</v>
      </c>
      <c r="H11" s="42">
        <v>95.76</v>
      </c>
      <c r="I11" s="42">
        <v>98.42</v>
      </c>
      <c r="J11" s="42">
        <v>96.14</v>
      </c>
      <c r="K11" s="42">
        <v>97.285714285714292</v>
      </c>
      <c r="L11" s="39">
        <v>95</v>
      </c>
      <c r="M11" s="37">
        <f t="shared" si="0"/>
        <v>96.027630740312318</v>
      </c>
      <c r="N11" s="14">
        <f t="shared" si="1"/>
        <v>4.3673684210526318</v>
      </c>
      <c r="O11" s="12">
        <v>90</v>
      </c>
      <c r="P11" s="13">
        <v>100</v>
      </c>
      <c r="Q11" s="48">
        <f t="shared" si="2"/>
        <v>100.08090749381171</v>
      </c>
    </row>
    <row r="12" spans="1:18" ht="15.9" customHeight="1" x14ac:dyDescent="0.35">
      <c r="A12" s="167">
        <v>2</v>
      </c>
      <c r="B12" s="42">
        <v>95.333333333333329</v>
      </c>
      <c r="C12" s="42">
        <v>96.53625000000001</v>
      </c>
      <c r="D12" s="37">
        <v>95</v>
      </c>
      <c r="E12" s="37">
        <v>96.58</v>
      </c>
      <c r="F12" s="42">
        <v>93.764705882352942</v>
      </c>
      <c r="G12" s="42">
        <v>96.109090909090909</v>
      </c>
      <c r="H12" s="42">
        <v>96.113</v>
      </c>
      <c r="I12" s="42">
        <v>97.43</v>
      </c>
      <c r="J12" s="42">
        <v>96.61</v>
      </c>
      <c r="K12" s="42">
        <v>97.666666666666671</v>
      </c>
      <c r="L12" s="39">
        <v>95</v>
      </c>
      <c r="M12" s="37">
        <f t="shared" si="0"/>
        <v>96.114304679144382</v>
      </c>
      <c r="N12" s="14">
        <f t="shared" si="1"/>
        <v>3.9019607843137294</v>
      </c>
      <c r="O12" s="12">
        <v>90</v>
      </c>
      <c r="P12" s="13">
        <v>100</v>
      </c>
      <c r="Q12" s="48">
        <f t="shared" si="2"/>
        <v>100.17123989488732</v>
      </c>
    </row>
    <row r="13" spans="1:18" ht="15.9" customHeight="1" x14ac:dyDescent="0.35">
      <c r="A13" s="167">
        <v>3</v>
      </c>
      <c r="B13" s="42"/>
      <c r="C13" s="42"/>
      <c r="D13" s="37"/>
      <c r="E13" s="37"/>
      <c r="F13" s="42"/>
      <c r="G13" s="42"/>
      <c r="H13" s="42"/>
      <c r="I13" s="42"/>
      <c r="J13" s="42"/>
      <c r="K13" s="42"/>
      <c r="L13" s="39">
        <v>95</v>
      </c>
      <c r="M13" s="37"/>
      <c r="N13" s="14">
        <f t="shared" si="1"/>
        <v>0</v>
      </c>
      <c r="O13" s="12">
        <v>90</v>
      </c>
      <c r="P13" s="13">
        <v>100</v>
      </c>
      <c r="Q13" s="48">
        <f t="shared" si="2"/>
        <v>0</v>
      </c>
    </row>
    <row r="14" spans="1:18" ht="15.9" customHeight="1" x14ac:dyDescent="0.35">
      <c r="A14" s="167">
        <v>4</v>
      </c>
      <c r="B14" s="42"/>
      <c r="C14" s="42"/>
      <c r="D14" s="37"/>
      <c r="E14" s="37"/>
      <c r="F14" s="42"/>
      <c r="G14" s="41"/>
      <c r="H14" s="42"/>
      <c r="I14" s="42"/>
      <c r="J14" s="42"/>
      <c r="K14" s="42"/>
      <c r="L14" s="39">
        <v>95</v>
      </c>
      <c r="M14" s="37"/>
      <c r="N14" s="14">
        <f t="shared" si="1"/>
        <v>0</v>
      </c>
      <c r="O14" s="12">
        <v>90</v>
      </c>
      <c r="P14" s="13">
        <v>100</v>
      </c>
      <c r="Q14" s="48">
        <f t="shared" si="2"/>
        <v>0</v>
      </c>
    </row>
    <row r="15" spans="1:18" ht="15.9" customHeight="1" x14ac:dyDescent="0.35">
      <c r="A15" s="167">
        <v>5</v>
      </c>
      <c r="B15" s="42"/>
      <c r="C15" s="42"/>
      <c r="D15" s="37"/>
      <c r="E15" s="37"/>
      <c r="F15" s="42"/>
      <c r="G15" s="42"/>
      <c r="H15" s="42"/>
      <c r="I15" s="42"/>
      <c r="J15" s="42"/>
      <c r="K15" s="42"/>
      <c r="L15" s="39">
        <v>95</v>
      </c>
      <c r="M15" s="37"/>
      <c r="N15" s="14">
        <f t="shared" si="1"/>
        <v>0</v>
      </c>
      <c r="O15" s="12">
        <v>90</v>
      </c>
      <c r="P15" s="13">
        <v>100</v>
      </c>
      <c r="Q15" s="48">
        <f t="shared" si="2"/>
        <v>0</v>
      </c>
      <c r="R15" s="7"/>
    </row>
    <row r="16" spans="1:18" ht="15.9" customHeight="1" x14ac:dyDescent="0.35">
      <c r="A16" s="167">
        <v>6</v>
      </c>
      <c r="B16" s="42"/>
      <c r="C16" s="42"/>
      <c r="D16" s="37"/>
      <c r="E16" s="37"/>
      <c r="F16" s="42"/>
      <c r="G16" s="42"/>
      <c r="H16" s="42"/>
      <c r="I16" s="42"/>
      <c r="J16" s="42"/>
      <c r="K16" s="42"/>
      <c r="L16" s="39">
        <v>95</v>
      </c>
      <c r="M16" s="37"/>
      <c r="N16" s="14">
        <f t="shared" si="1"/>
        <v>0</v>
      </c>
      <c r="O16" s="12">
        <v>90</v>
      </c>
      <c r="P16" s="13">
        <v>100</v>
      </c>
      <c r="Q16" s="48">
        <f t="shared" si="2"/>
        <v>0</v>
      </c>
      <c r="R16" s="7"/>
    </row>
    <row r="17" spans="1:18" ht="15.9" customHeight="1" x14ac:dyDescent="0.35">
      <c r="A17" s="167">
        <v>7</v>
      </c>
      <c r="B17" s="42"/>
      <c r="C17" s="42"/>
      <c r="D17" s="37"/>
      <c r="E17" s="37"/>
      <c r="F17" s="42"/>
      <c r="G17" s="42"/>
      <c r="H17" s="42"/>
      <c r="I17" s="42"/>
      <c r="J17" s="42"/>
      <c r="K17" s="42"/>
      <c r="L17" s="39">
        <v>95</v>
      </c>
      <c r="M17" s="37"/>
      <c r="N17" s="14">
        <f t="shared" si="1"/>
        <v>0</v>
      </c>
      <c r="O17" s="12">
        <v>90</v>
      </c>
      <c r="P17" s="13">
        <v>100</v>
      </c>
      <c r="Q17" s="48">
        <f t="shared" si="2"/>
        <v>0</v>
      </c>
      <c r="R17" s="7"/>
    </row>
    <row r="18" spans="1:18" ht="15.9" customHeight="1" x14ac:dyDescent="0.35">
      <c r="A18" s="167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39">
        <v>95</v>
      </c>
      <c r="M18" s="37"/>
      <c r="N18" s="14">
        <f>MAX(B18:K18)-MIN(B18:K18)</f>
        <v>0</v>
      </c>
      <c r="O18" s="12">
        <v>90</v>
      </c>
      <c r="P18" s="13">
        <v>100</v>
      </c>
      <c r="Q18" s="48">
        <f t="shared" si="2"/>
        <v>0</v>
      </c>
    </row>
    <row r="19" spans="1:18" ht="15.9" customHeight="1" x14ac:dyDescent="0.35">
      <c r="A19" s="167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39">
        <v>95</v>
      </c>
      <c r="M19" s="37"/>
      <c r="N19" s="14">
        <f>MAX(B19:K19)-MIN(B19:K19)</f>
        <v>0</v>
      </c>
      <c r="O19" s="12">
        <v>90</v>
      </c>
      <c r="P19" s="13">
        <v>100</v>
      </c>
      <c r="Q19" s="48">
        <f t="shared" si="2"/>
        <v>0</v>
      </c>
    </row>
    <row r="20" spans="1:18" ht="15.9" customHeight="1" x14ac:dyDescent="0.35">
      <c r="A20" s="167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39">
        <v>95</v>
      </c>
      <c r="M20" s="37"/>
      <c r="N20" s="14">
        <f>MAX(B20:K20)-MIN(B20:K20)</f>
        <v>0</v>
      </c>
      <c r="O20" s="12">
        <v>90</v>
      </c>
      <c r="P20" s="13">
        <v>100</v>
      </c>
      <c r="Q20" s="48">
        <f t="shared" si="2"/>
        <v>0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R20"/>
  <sheetViews>
    <sheetView zoomScale="73" zoomScaleNormal="73" zoomScaleSheetLayoutView="70" workbookViewId="0">
      <selection activeCell="M12" sqref="M12"/>
    </sheetView>
  </sheetViews>
  <sheetFormatPr defaultRowHeight="13.2" x14ac:dyDescent="0.2"/>
  <cols>
    <col min="1" max="1" width="3.77734375" customWidth="1"/>
    <col min="2" max="2" width="9.77734375" customWidth="1"/>
    <col min="3" max="3" width="10.44140625" bestFit="1" customWidth="1"/>
    <col min="4" max="4" width="10.44140625" customWidth="1"/>
    <col min="5" max="5" width="10.77734375" customWidth="1"/>
    <col min="6" max="6" width="9.44140625" customWidth="1"/>
    <col min="7" max="7" width="10.21875" customWidth="1"/>
    <col min="8" max="8" width="10.33203125" customWidth="1"/>
    <col min="9" max="9" width="10.6640625" customWidth="1"/>
    <col min="10" max="10" width="10.77734375" customWidth="1"/>
    <col min="11" max="11" width="10.33203125" customWidth="1"/>
    <col min="12" max="12" width="6.88671875" customWidth="1"/>
    <col min="13" max="13" width="9.77734375" customWidth="1"/>
    <col min="14" max="14" width="7.6640625" customWidth="1"/>
    <col min="15" max="16" width="2.6640625" customWidth="1"/>
  </cols>
  <sheetData>
    <row r="1" spans="1:18" ht="20.100000000000001" customHeight="1" x14ac:dyDescent="0.45">
      <c r="A1" s="15"/>
      <c r="B1" s="15"/>
      <c r="C1" s="15"/>
      <c r="D1" s="15"/>
      <c r="E1" s="15"/>
      <c r="F1" s="10" t="s">
        <v>119</v>
      </c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8" ht="15.9" customHeight="1" x14ac:dyDescent="0.3">
      <c r="A2" s="11" t="s">
        <v>24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40</v>
      </c>
      <c r="N2" s="74" t="s">
        <v>29</v>
      </c>
      <c r="O2" s="12" t="s">
        <v>30</v>
      </c>
      <c r="P2" s="13" t="s">
        <v>31</v>
      </c>
      <c r="Q2" s="9" t="s">
        <v>150</v>
      </c>
    </row>
    <row r="3" spans="1:18" ht="15.9" customHeight="1" x14ac:dyDescent="0.3">
      <c r="A3" s="167">
        <v>5</v>
      </c>
      <c r="B3" s="168"/>
      <c r="C3" s="168"/>
      <c r="D3" s="168"/>
      <c r="E3" s="168">
        <v>280.89999999999998</v>
      </c>
      <c r="F3" s="169"/>
      <c r="G3" s="168"/>
      <c r="H3" s="168"/>
      <c r="I3" s="168"/>
      <c r="J3" s="168">
        <v>282.3</v>
      </c>
      <c r="K3" s="168"/>
      <c r="L3" s="38">
        <v>283</v>
      </c>
      <c r="M3" s="37">
        <f t="shared" ref="M3:M12" si="0">AVERAGE(B3:K3)</f>
        <v>281.60000000000002</v>
      </c>
      <c r="N3" s="37">
        <f>MAX(B3:K3)-MIN(B3:K3)</f>
        <v>1.4000000000000341</v>
      </c>
      <c r="O3" s="12">
        <v>268</v>
      </c>
      <c r="P3" s="13">
        <v>298</v>
      </c>
      <c r="Q3" s="48">
        <f>M3/M3*100</f>
        <v>100</v>
      </c>
    </row>
    <row r="4" spans="1:18" ht="15.9" customHeight="1" x14ac:dyDescent="0.3">
      <c r="A4" s="167">
        <v>6</v>
      </c>
      <c r="B4" s="42">
        <v>282.25</v>
      </c>
      <c r="C4" s="42">
        <v>286.39999999999981</v>
      </c>
      <c r="D4" s="37">
        <v>282.76470588235293</v>
      </c>
      <c r="E4" s="37">
        <v>280.53899999999999</v>
      </c>
      <c r="F4" s="42">
        <v>278.44444444444446</v>
      </c>
      <c r="G4" s="42">
        <v>282.3</v>
      </c>
      <c r="H4" s="42">
        <v>277.76600000000002</v>
      </c>
      <c r="I4" s="42">
        <v>285.3</v>
      </c>
      <c r="J4" s="42">
        <v>286.39999999999981</v>
      </c>
      <c r="K4" s="42">
        <v>285.44444444444446</v>
      </c>
      <c r="L4" s="38">
        <v>283</v>
      </c>
      <c r="M4" s="37">
        <f t="shared" si="0"/>
        <v>282.76085947712414</v>
      </c>
      <c r="N4" s="37">
        <f t="shared" ref="N4:N17" si="1">MAX(B4:K4)-MIN(B4:K4)</f>
        <v>8.6339999999997872</v>
      </c>
      <c r="O4" s="12">
        <v>268</v>
      </c>
      <c r="P4" s="13">
        <v>298</v>
      </c>
      <c r="Q4" s="48">
        <f>M4/M$3*100</f>
        <v>100.41223703022875</v>
      </c>
    </row>
    <row r="5" spans="1:18" ht="15.9" customHeight="1" x14ac:dyDescent="0.3">
      <c r="A5" s="167">
        <v>7</v>
      </c>
      <c r="B5" s="42">
        <v>283</v>
      </c>
      <c r="C5" s="42">
        <v>286.95376344086014</v>
      </c>
      <c r="D5" s="37">
        <v>282.38888888888891</v>
      </c>
      <c r="E5" s="37">
        <v>279.03800000000001</v>
      </c>
      <c r="F5" s="42">
        <v>281.8125</v>
      </c>
      <c r="G5" s="42">
        <v>281.08333333333337</v>
      </c>
      <c r="H5" s="42">
        <v>275.67700000000002</v>
      </c>
      <c r="I5" s="42">
        <v>284.92</v>
      </c>
      <c r="J5" s="42">
        <v>282.77999999999997</v>
      </c>
      <c r="K5" s="42">
        <v>283.89999999999998</v>
      </c>
      <c r="L5" s="38">
        <v>283</v>
      </c>
      <c r="M5" s="37">
        <f t="shared" si="0"/>
        <v>282.15534856630825</v>
      </c>
      <c r="N5" s="37">
        <f t="shared" si="1"/>
        <v>11.276763440860123</v>
      </c>
      <c r="O5" s="12">
        <v>268</v>
      </c>
      <c r="P5" s="13">
        <v>298</v>
      </c>
      <c r="Q5" s="48">
        <f t="shared" ref="Q5:Q20" si="2">M5/M$3*100</f>
        <v>100.19721184883103</v>
      </c>
    </row>
    <row r="6" spans="1:18" ht="15.9" customHeight="1" x14ac:dyDescent="0.3">
      <c r="A6" s="167">
        <v>8</v>
      </c>
      <c r="B6" s="42">
        <v>282.52380952380952</v>
      </c>
      <c r="C6" s="42">
        <v>286.86627906976742</v>
      </c>
      <c r="D6" s="37">
        <v>279.27777777777777</v>
      </c>
      <c r="E6" s="37">
        <v>279.10199999999998</v>
      </c>
      <c r="F6" s="42">
        <v>279</v>
      </c>
      <c r="G6" s="42">
        <v>281.43461538461537</v>
      </c>
      <c r="H6" s="42">
        <v>275.66699999999997</v>
      </c>
      <c r="I6" s="42">
        <v>285.3</v>
      </c>
      <c r="J6" s="42">
        <v>281.23</v>
      </c>
      <c r="K6" s="42">
        <v>282.10526315789474</v>
      </c>
      <c r="L6" s="38">
        <v>283</v>
      </c>
      <c r="M6" s="37">
        <f t="shared" si="0"/>
        <v>281.25067449138646</v>
      </c>
      <c r="N6" s="37">
        <f t="shared" si="1"/>
        <v>11.199279069767442</v>
      </c>
      <c r="O6" s="12">
        <v>268</v>
      </c>
      <c r="P6" s="13">
        <v>298</v>
      </c>
      <c r="Q6" s="48">
        <f t="shared" si="2"/>
        <v>99.875949748361663</v>
      </c>
    </row>
    <row r="7" spans="1:18" ht="15.9" customHeight="1" x14ac:dyDescent="0.3">
      <c r="A7" s="167">
        <v>9</v>
      </c>
      <c r="B7" s="42">
        <v>281.75</v>
      </c>
      <c r="C7" s="42">
        <v>286.58780487804881</v>
      </c>
      <c r="D7" s="37">
        <v>281.625</v>
      </c>
      <c r="E7" s="37">
        <v>278.65600000000001</v>
      </c>
      <c r="F7" s="42">
        <v>280.5</v>
      </c>
      <c r="G7" s="42">
        <v>280.78947368421046</v>
      </c>
      <c r="H7" s="42">
        <v>275.48500000000001</v>
      </c>
      <c r="I7" s="42">
        <v>284.77999999999997</v>
      </c>
      <c r="J7" s="42">
        <v>280.62</v>
      </c>
      <c r="K7" s="42">
        <v>285.29411764705884</v>
      </c>
      <c r="L7" s="38">
        <v>283</v>
      </c>
      <c r="M7" s="37">
        <f t="shared" si="0"/>
        <v>281.60873962093177</v>
      </c>
      <c r="N7" s="37">
        <f t="shared" si="1"/>
        <v>11.102804878048801</v>
      </c>
      <c r="O7" s="12">
        <v>268</v>
      </c>
      <c r="P7" s="13">
        <v>298</v>
      </c>
      <c r="Q7" s="48">
        <f t="shared" si="2"/>
        <v>100.00310355856952</v>
      </c>
    </row>
    <row r="8" spans="1:18" ht="15.9" customHeight="1" x14ac:dyDescent="0.3">
      <c r="A8" s="167">
        <v>10</v>
      </c>
      <c r="B8" s="42">
        <v>281.95454545454544</v>
      </c>
      <c r="C8" s="42">
        <v>286.11612903225796</v>
      </c>
      <c r="D8" s="37">
        <v>283.05</v>
      </c>
      <c r="E8" s="37">
        <v>279.40300000000002</v>
      </c>
      <c r="F8" s="42">
        <v>279.54545454545456</v>
      </c>
      <c r="G8" s="42">
        <v>282.67037037037039</v>
      </c>
      <c r="H8" s="42">
        <v>276.22699999999998</v>
      </c>
      <c r="I8" s="42">
        <v>284.58999999999997</v>
      </c>
      <c r="J8" s="42">
        <v>280.39</v>
      </c>
      <c r="K8" s="42">
        <v>283.88888888888891</v>
      </c>
      <c r="L8" s="38">
        <v>283</v>
      </c>
      <c r="M8" s="37">
        <f t="shared" si="0"/>
        <v>281.78353882915172</v>
      </c>
      <c r="N8" s="37">
        <f t="shared" si="1"/>
        <v>9.8891290322579835</v>
      </c>
      <c r="O8" s="12">
        <v>268</v>
      </c>
      <c r="P8" s="13">
        <v>298</v>
      </c>
      <c r="Q8" s="48">
        <f t="shared" si="2"/>
        <v>100.06517714103398</v>
      </c>
    </row>
    <row r="9" spans="1:18" ht="15.9" customHeight="1" x14ac:dyDescent="0.3">
      <c r="A9" s="167">
        <v>11</v>
      </c>
      <c r="B9" s="42">
        <v>281.7</v>
      </c>
      <c r="C9" s="42">
        <v>285.45365853658535</v>
      </c>
      <c r="D9" s="37">
        <v>281.26315789473682</v>
      </c>
      <c r="E9" s="37">
        <v>280.61399999999998</v>
      </c>
      <c r="F9" s="42">
        <v>278.7</v>
      </c>
      <c r="G9" s="42">
        <v>284.36956521739131</v>
      </c>
      <c r="H9" s="42">
        <v>276.5</v>
      </c>
      <c r="I9" s="42">
        <v>285.36</v>
      </c>
      <c r="J9" s="42">
        <v>281.20999999999998</v>
      </c>
      <c r="K9" s="42">
        <v>281.45</v>
      </c>
      <c r="L9" s="38">
        <v>283</v>
      </c>
      <c r="M9" s="37">
        <f t="shared" si="0"/>
        <v>281.66203816487132</v>
      </c>
      <c r="N9" s="37">
        <f t="shared" si="1"/>
        <v>8.9536585365853512</v>
      </c>
      <c r="O9" s="12">
        <v>268</v>
      </c>
      <c r="P9" s="13">
        <v>298</v>
      </c>
      <c r="Q9" s="48">
        <f t="shared" si="2"/>
        <v>100.02203059832078</v>
      </c>
    </row>
    <row r="10" spans="1:18" ht="15.9" customHeight="1" x14ac:dyDescent="0.3">
      <c r="A10" s="167">
        <v>12</v>
      </c>
      <c r="B10" s="42">
        <v>280.75</v>
      </c>
      <c r="C10" s="42">
        <v>283.81224489795909</v>
      </c>
      <c r="D10" s="37">
        <v>278.57142857142856</v>
      </c>
      <c r="E10" s="37">
        <v>280.411</v>
      </c>
      <c r="F10" s="42">
        <v>279.89473684210526</v>
      </c>
      <c r="G10" s="42">
        <v>285.3608695652174</v>
      </c>
      <c r="H10" s="42">
        <v>278.17099999999999</v>
      </c>
      <c r="I10" s="42">
        <v>285.14</v>
      </c>
      <c r="J10" s="42">
        <v>280.79000000000002</v>
      </c>
      <c r="K10" s="42">
        <v>281.33333333333331</v>
      </c>
      <c r="L10" s="38">
        <v>283</v>
      </c>
      <c r="M10" s="37">
        <f t="shared" si="0"/>
        <v>281.42346132100437</v>
      </c>
      <c r="N10" s="37">
        <f t="shared" si="1"/>
        <v>7.1898695652174069</v>
      </c>
      <c r="O10" s="12">
        <v>268</v>
      </c>
      <c r="P10" s="13">
        <v>298</v>
      </c>
      <c r="Q10" s="48">
        <f t="shared" si="2"/>
        <v>99.937308707743028</v>
      </c>
    </row>
    <row r="11" spans="1:18" ht="15.9" customHeight="1" x14ac:dyDescent="0.3">
      <c r="A11" s="167">
        <v>1</v>
      </c>
      <c r="B11" s="42">
        <v>281.55</v>
      </c>
      <c r="C11" s="42">
        <v>284.41546391752581</v>
      </c>
      <c r="D11" s="37">
        <v>278.2</v>
      </c>
      <c r="E11" s="37">
        <v>280.05099999999999</v>
      </c>
      <c r="F11" s="42">
        <v>278.57894736842104</v>
      </c>
      <c r="G11" s="42">
        <v>284.66800000000001</v>
      </c>
      <c r="H11" s="42">
        <v>278</v>
      </c>
      <c r="I11" s="42">
        <v>285.60000000000002</v>
      </c>
      <c r="J11" s="42">
        <v>281.18</v>
      </c>
      <c r="K11" s="42">
        <v>279.84615384615387</v>
      </c>
      <c r="L11" s="38">
        <v>283</v>
      </c>
      <c r="M11" s="37">
        <f t="shared" si="0"/>
        <v>281.20895651321001</v>
      </c>
      <c r="N11" s="37">
        <f t="shared" si="1"/>
        <v>7.6000000000000227</v>
      </c>
      <c r="O11" s="12">
        <v>268</v>
      </c>
      <c r="P11" s="13">
        <v>298</v>
      </c>
      <c r="Q11" s="48">
        <f t="shared" si="2"/>
        <v>99.861135125429684</v>
      </c>
    </row>
    <row r="12" spans="1:18" ht="15.9" customHeight="1" x14ac:dyDescent="0.3">
      <c r="A12" s="167">
        <v>2</v>
      </c>
      <c r="B12" s="42">
        <v>281.77777777777777</v>
      </c>
      <c r="C12" s="42">
        <v>283.62692307692316</v>
      </c>
      <c r="D12" s="37">
        <v>278.8235294117647</v>
      </c>
      <c r="E12" s="37">
        <v>281.05700000000002</v>
      </c>
      <c r="F12" s="42">
        <v>281.1764705882353</v>
      </c>
      <c r="G12" s="42">
        <v>283.7409090909091</v>
      </c>
      <c r="H12" s="42">
        <v>277.81099999999998</v>
      </c>
      <c r="I12" s="42">
        <v>285.32</v>
      </c>
      <c r="J12" s="42">
        <v>281.83999999999997</v>
      </c>
      <c r="K12" s="42">
        <v>281.53333333333336</v>
      </c>
      <c r="L12" s="38">
        <v>283</v>
      </c>
      <c r="M12" s="37">
        <f t="shared" si="0"/>
        <v>281.67069432789435</v>
      </c>
      <c r="N12" s="37">
        <f t="shared" si="1"/>
        <v>7.5090000000000146</v>
      </c>
      <c r="O12" s="12">
        <v>268</v>
      </c>
      <c r="P12" s="13">
        <v>298</v>
      </c>
      <c r="Q12" s="48">
        <f t="shared" si="2"/>
        <v>100.02510451984882</v>
      </c>
    </row>
    <row r="13" spans="1:18" ht="15.9" customHeight="1" x14ac:dyDescent="0.3">
      <c r="A13" s="167">
        <v>3</v>
      </c>
      <c r="B13" s="42"/>
      <c r="C13" s="42"/>
      <c r="D13" s="37"/>
      <c r="E13" s="37"/>
      <c r="F13" s="42"/>
      <c r="G13" s="42"/>
      <c r="H13" s="42"/>
      <c r="I13" s="42"/>
      <c r="J13" s="42"/>
      <c r="K13" s="42"/>
      <c r="L13" s="38">
        <v>283</v>
      </c>
      <c r="M13" s="37"/>
      <c r="N13" s="37">
        <f t="shared" si="1"/>
        <v>0</v>
      </c>
      <c r="O13" s="12">
        <v>268</v>
      </c>
      <c r="P13" s="13">
        <v>298</v>
      </c>
      <c r="Q13" s="48">
        <f t="shared" si="2"/>
        <v>0</v>
      </c>
    </row>
    <row r="14" spans="1:18" ht="15.9" customHeight="1" x14ac:dyDescent="0.3">
      <c r="A14" s="167">
        <v>4</v>
      </c>
      <c r="B14" s="42"/>
      <c r="C14" s="42"/>
      <c r="D14" s="37"/>
      <c r="E14" s="37"/>
      <c r="F14" s="42"/>
      <c r="G14" s="41"/>
      <c r="H14" s="42"/>
      <c r="I14" s="42"/>
      <c r="J14" s="42"/>
      <c r="K14" s="42"/>
      <c r="L14" s="38">
        <v>283</v>
      </c>
      <c r="M14" s="37"/>
      <c r="N14" s="37">
        <f t="shared" si="1"/>
        <v>0</v>
      </c>
      <c r="O14" s="12">
        <v>268</v>
      </c>
      <c r="P14" s="13">
        <v>298</v>
      </c>
      <c r="Q14" s="48">
        <f t="shared" si="2"/>
        <v>0</v>
      </c>
    </row>
    <row r="15" spans="1:18" ht="15.9" customHeight="1" x14ac:dyDescent="0.3">
      <c r="A15" s="167">
        <v>5</v>
      </c>
      <c r="B15" s="42"/>
      <c r="C15" s="42"/>
      <c r="D15" s="37"/>
      <c r="E15" s="37"/>
      <c r="F15" s="42"/>
      <c r="G15" s="42"/>
      <c r="H15" s="42"/>
      <c r="I15" s="42"/>
      <c r="J15" s="42"/>
      <c r="K15" s="42"/>
      <c r="L15" s="38">
        <v>283</v>
      </c>
      <c r="M15" s="37"/>
      <c r="N15" s="37">
        <f t="shared" si="1"/>
        <v>0</v>
      </c>
      <c r="O15" s="12">
        <v>268</v>
      </c>
      <c r="P15" s="13">
        <v>298</v>
      </c>
      <c r="Q15" s="48">
        <f t="shared" si="2"/>
        <v>0</v>
      </c>
      <c r="R15" s="7"/>
    </row>
    <row r="16" spans="1:18" ht="15.9" customHeight="1" x14ac:dyDescent="0.3">
      <c r="A16" s="167">
        <v>6</v>
      </c>
      <c r="B16" s="42"/>
      <c r="C16" s="42"/>
      <c r="D16" s="37"/>
      <c r="E16" s="37"/>
      <c r="F16" s="42"/>
      <c r="G16" s="42"/>
      <c r="H16" s="42"/>
      <c r="I16" s="42"/>
      <c r="J16" s="42"/>
      <c r="K16" s="42"/>
      <c r="L16" s="38">
        <v>283</v>
      </c>
      <c r="M16" s="37"/>
      <c r="N16" s="37">
        <f t="shared" si="1"/>
        <v>0</v>
      </c>
      <c r="O16" s="12">
        <v>268</v>
      </c>
      <c r="P16" s="13">
        <v>298</v>
      </c>
      <c r="Q16" s="48">
        <f t="shared" si="2"/>
        <v>0</v>
      </c>
      <c r="R16" s="7"/>
    </row>
    <row r="17" spans="1:18" ht="15.9" customHeight="1" x14ac:dyDescent="0.3">
      <c r="A17" s="167">
        <v>7</v>
      </c>
      <c r="B17" s="42"/>
      <c r="C17" s="42"/>
      <c r="D17" s="37"/>
      <c r="E17" s="37"/>
      <c r="F17" s="42"/>
      <c r="G17" s="42"/>
      <c r="H17" s="42"/>
      <c r="I17" s="42"/>
      <c r="J17" s="42"/>
      <c r="K17" s="42"/>
      <c r="L17" s="38">
        <v>283</v>
      </c>
      <c r="M17" s="37"/>
      <c r="N17" s="37">
        <f t="shared" si="1"/>
        <v>0</v>
      </c>
      <c r="O17" s="12">
        <v>268</v>
      </c>
      <c r="P17" s="13">
        <v>298</v>
      </c>
      <c r="Q17" s="48">
        <f t="shared" si="2"/>
        <v>0</v>
      </c>
      <c r="R17" s="7"/>
    </row>
    <row r="18" spans="1:18" ht="15.9" customHeight="1" x14ac:dyDescent="0.3">
      <c r="A18" s="167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38">
        <v>283</v>
      </c>
      <c r="M18" s="37"/>
      <c r="N18" s="37">
        <f>MAX(B18:K18)-MIN(B18:K18)</f>
        <v>0</v>
      </c>
      <c r="O18" s="12">
        <v>268</v>
      </c>
      <c r="P18" s="13">
        <v>298</v>
      </c>
      <c r="Q18" s="48">
        <f t="shared" si="2"/>
        <v>0</v>
      </c>
    </row>
    <row r="19" spans="1:18" ht="15.9" customHeight="1" x14ac:dyDescent="0.3">
      <c r="A19" s="167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38">
        <v>283</v>
      </c>
      <c r="M19" s="37"/>
      <c r="N19" s="37">
        <f>MAX(B19:K19)-MIN(B19:K19)</f>
        <v>0</v>
      </c>
      <c r="O19" s="12">
        <v>268</v>
      </c>
      <c r="P19" s="13">
        <v>298</v>
      </c>
      <c r="Q19" s="48">
        <f t="shared" si="2"/>
        <v>0</v>
      </c>
    </row>
    <row r="20" spans="1:18" ht="15.9" customHeight="1" x14ac:dyDescent="0.3">
      <c r="A20" s="167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38">
        <v>283</v>
      </c>
      <c r="M20" s="37"/>
      <c r="N20" s="37">
        <f>MAX(B20:K20)-MIN(B20:K20)</f>
        <v>0</v>
      </c>
      <c r="O20" s="12">
        <v>268</v>
      </c>
      <c r="P20" s="13">
        <v>298</v>
      </c>
      <c r="Q20" s="48">
        <f t="shared" si="2"/>
        <v>0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R20"/>
  <sheetViews>
    <sheetView zoomScale="73" zoomScaleNormal="73" workbookViewId="0">
      <selection activeCell="M12" sqref="M12"/>
    </sheetView>
  </sheetViews>
  <sheetFormatPr defaultRowHeight="13.2" x14ac:dyDescent="0.2"/>
  <cols>
    <col min="1" max="1" width="3.77734375" customWidth="1"/>
    <col min="2" max="2" width="11" customWidth="1"/>
    <col min="3" max="3" width="10.44140625" bestFit="1" customWidth="1"/>
    <col min="4" max="4" width="9.88671875" customWidth="1"/>
    <col min="5" max="5" width="10.21875" customWidth="1"/>
    <col min="6" max="6" width="9.44140625" customWidth="1"/>
    <col min="7" max="7" width="10.44140625" customWidth="1"/>
    <col min="8" max="8" width="10.21875" customWidth="1"/>
    <col min="9" max="9" width="10.6640625" customWidth="1"/>
    <col min="10" max="10" width="9.88671875" customWidth="1"/>
    <col min="11" max="11" width="10.88671875" customWidth="1"/>
    <col min="12" max="12" width="6.88671875" customWidth="1"/>
    <col min="13" max="13" width="9.77734375" customWidth="1"/>
    <col min="14" max="14" width="7.88671875" customWidth="1"/>
    <col min="15" max="16" width="2.6640625" customWidth="1"/>
  </cols>
  <sheetData>
    <row r="1" spans="1:18" ht="20.100000000000001" customHeight="1" x14ac:dyDescent="0.45">
      <c r="F1" s="10" t="s">
        <v>75</v>
      </c>
    </row>
    <row r="2" spans="1:18" ht="15.9" customHeight="1" x14ac:dyDescent="0.3">
      <c r="A2" s="1" t="s">
        <v>46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5" t="s">
        <v>40</v>
      </c>
      <c r="N2" s="74" t="s">
        <v>29</v>
      </c>
      <c r="O2" s="17" t="s">
        <v>30</v>
      </c>
      <c r="P2" s="18" t="s">
        <v>31</v>
      </c>
      <c r="Q2" s="9" t="s">
        <v>150</v>
      </c>
    </row>
    <row r="3" spans="1:18" ht="15.9" customHeight="1" x14ac:dyDescent="0.3">
      <c r="A3" s="167">
        <v>5</v>
      </c>
      <c r="B3" s="168"/>
      <c r="C3" s="168"/>
      <c r="D3" s="168"/>
      <c r="E3" s="168">
        <v>302.89999999999998</v>
      </c>
      <c r="F3" s="169"/>
      <c r="G3" s="168"/>
      <c r="H3" s="168"/>
      <c r="I3" s="168"/>
      <c r="J3" s="168">
        <v>304.89999999999998</v>
      </c>
      <c r="K3" s="168"/>
      <c r="L3" s="38">
        <v>303</v>
      </c>
      <c r="M3" s="37">
        <f t="shared" ref="M3:M12" si="0">AVERAGE(B3:K3)</f>
        <v>303.89999999999998</v>
      </c>
      <c r="N3" s="37">
        <f>MAX(B3:K3)-MIN(B3:K3)</f>
        <v>2</v>
      </c>
      <c r="O3" s="17">
        <v>287</v>
      </c>
      <c r="P3" s="18">
        <v>319</v>
      </c>
      <c r="Q3" s="20">
        <f>M3/M3*100</f>
        <v>100</v>
      </c>
    </row>
    <row r="4" spans="1:18" ht="15.9" customHeight="1" x14ac:dyDescent="0.3">
      <c r="A4" s="167">
        <v>6</v>
      </c>
      <c r="B4" s="42">
        <v>304.35000000000002</v>
      </c>
      <c r="C4" s="42">
        <v>302.57407407407396</v>
      </c>
      <c r="D4" s="37">
        <v>307.11764705882354</v>
      </c>
      <c r="E4" s="37">
        <v>300.72199999999998</v>
      </c>
      <c r="F4" s="42">
        <v>304.83333333333331</v>
      </c>
      <c r="G4" s="42">
        <v>309.7</v>
      </c>
      <c r="H4" s="42">
        <v>304</v>
      </c>
      <c r="I4" s="42">
        <v>299.45</v>
      </c>
      <c r="J4" s="42">
        <v>302.57407407407396</v>
      </c>
      <c r="K4" s="42">
        <v>306.44444444444446</v>
      </c>
      <c r="L4" s="38">
        <v>303</v>
      </c>
      <c r="M4" s="37">
        <f t="shared" si="0"/>
        <v>304.1765572984749</v>
      </c>
      <c r="N4" s="37">
        <f t="shared" ref="N4:N17" si="1">MAX(B4:K4)-MIN(B4:K4)</f>
        <v>10.25</v>
      </c>
      <c r="O4" s="17">
        <v>287</v>
      </c>
      <c r="P4" s="18">
        <v>319</v>
      </c>
      <c r="Q4" s="20">
        <f>M4/M$3*100</f>
        <v>100.09100273065974</v>
      </c>
    </row>
    <row r="5" spans="1:18" ht="15.9" customHeight="1" x14ac:dyDescent="0.3">
      <c r="A5" s="167">
        <v>7</v>
      </c>
      <c r="B5" s="42">
        <v>303.5</v>
      </c>
      <c r="C5" s="42">
        <v>298.55698924731178</v>
      </c>
      <c r="D5" s="37">
        <v>307</v>
      </c>
      <c r="E5" s="37">
        <v>301.25</v>
      </c>
      <c r="F5" s="42">
        <v>302.6875</v>
      </c>
      <c r="G5" s="42">
        <v>303.85000000000002</v>
      </c>
      <c r="H5" s="42">
        <v>303.67700000000002</v>
      </c>
      <c r="I5" s="42">
        <v>301.77</v>
      </c>
      <c r="J5" s="42">
        <v>304.14</v>
      </c>
      <c r="K5" s="42">
        <v>303</v>
      </c>
      <c r="L5" s="38">
        <v>303</v>
      </c>
      <c r="M5" s="37">
        <f t="shared" si="0"/>
        <v>302.94314892473119</v>
      </c>
      <c r="N5" s="37">
        <f t="shared" si="1"/>
        <v>8.4430107526882239</v>
      </c>
      <c r="O5" s="17">
        <v>287</v>
      </c>
      <c r="P5" s="18">
        <v>319</v>
      </c>
      <c r="Q5" s="20">
        <f t="shared" ref="Q5:Q17" si="2">M5/M$3*100</f>
        <v>99.685142785367304</v>
      </c>
    </row>
    <row r="6" spans="1:18" ht="15.9" customHeight="1" x14ac:dyDescent="0.3">
      <c r="A6" s="167">
        <v>8</v>
      </c>
      <c r="B6" s="42">
        <v>306.42857142857144</v>
      </c>
      <c r="C6" s="42">
        <v>300.10537634408593</v>
      </c>
      <c r="D6" s="37">
        <v>301.89473684210526</v>
      </c>
      <c r="E6" s="37">
        <v>301.28500000000003</v>
      </c>
      <c r="F6" s="42">
        <v>304.85000000000002</v>
      </c>
      <c r="G6" s="42">
        <v>302.37692307692311</v>
      </c>
      <c r="H6" s="42">
        <v>303.07900000000001</v>
      </c>
      <c r="I6" s="42">
        <v>301.54000000000002</v>
      </c>
      <c r="J6" s="42">
        <v>303.44</v>
      </c>
      <c r="K6" s="42">
        <v>304.07142857142856</v>
      </c>
      <c r="L6" s="38">
        <v>303</v>
      </c>
      <c r="M6" s="37">
        <f t="shared" si="0"/>
        <v>302.90710362631143</v>
      </c>
      <c r="N6" s="37">
        <f t="shared" si="1"/>
        <v>6.3231950844855191</v>
      </c>
      <c r="O6" s="17">
        <v>287</v>
      </c>
      <c r="P6" s="18">
        <v>319</v>
      </c>
      <c r="Q6" s="20">
        <f t="shared" si="2"/>
        <v>99.673281877693796</v>
      </c>
    </row>
    <row r="7" spans="1:18" ht="15.9" customHeight="1" x14ac:dyDescent="0.3">
      <c r="A7" s="167">
        <v>9</v>
      </c>
      <c r="B7" s="42">
        <v>304.39999999999998</v>
      </c>
      <c r="C7" s="42">
        <v>301.88571428571419</v>
      </c>
      <c r="D7" s="37">
        <v>301.8125</v>
      </c>
      <c r="E7" s="37">
        <v>299.26100000000002</v>
      </c>
      <c r="F7" s="42">
        <v>302.89999999999998</v>
      </c>
      <c r="G7" s="42">
        <v>303.51052631578949</v>
      </c>
      <c r="H7" s="42">
        <v>303.90300000000002</v>
      </c>
      <c r="I7" s="42">
        <v>302.70999999999998</v>
      </c>
      <c r="J7" s="42">
        <v>302.60000000000002</v>
      </c>
      <c r="K7" s="42">
        <v>305.58823529411762</v>
      </c>
      <c r="L7" s="38">
        <v>303</v>
      </c>
      <c r="M7" s="37">
        <f t="shared" si="0"/>
        <v>302.85709758956216</v>
      </c>
      <c r="N7" s="37">
        <f t="shared" si="1"/>
        <v>6.3272352941175996</v>
      </c>
      <c r="O7" s="17">
        <v>287</v>
      </c>
      <c r="P7" s="18">
        <v>319</v>
      </c>
      <c r="Q7" s="20">
        <f t="shared" si="2"/>
        <v>99.65682711074767</v>
      </c>
    </row>
    <row r="8" spans="1:18" ht="15.9" customHeight="1" x14ac:dyDescent="0.3">
      <c r="A8" s="167">
        <v>10</v>
      </c>
      <c r="B8" s="42">
        <v>303.95454545454544</v>
      </c>
      <c r="C8" s="42">
        <v>300.97604166666662</v>
      </c>
      <c r="D8" s="37">
        <v>305.59090909090907</v>
      </c>
      <c r="E8" s="37">
        <v>299.798</v>
      </c>
      <c r="F8" s="42">
        <v>303.90909090909093</v>
      </c>
      <c r="G8" s="42">
        <v>304.37777777777779</v>
      </c>
      <c r="H8" s="42">
        <v>304.48899999999998</v>
      </c>
      <c r="I8" s="42">
        <v>302.97000000000003</v>
      </c>
      <c r="J8" s="42">
        <v>302.12</v>
      </c>
      <c r="K8" s="42">
        <v>307.53846153846155</v>
      </c>
      <c r="L8" s="38">
        <v>303</v>
      </c>
      <c r="M8" s="37">
        <f t="shared" si="0"/>
        <v>303.57238264374513</v>
      </c>
      <c r="N8" s="37">
        <f t="shared" si="1"/>
        <v>7.7404615384615454</v>
      </c>
      <c r="O8" s="17">
        <v>287</v>
      </c>
      <c r="P8" s="18">
        <v>319</v>
      </c>
      <c r="Q8" s="20">
        <f t="shared" si="2"/>
        <v>99.892195670860531</v>
      </c>
    </row>
    <row r="9" spans="1:18" ht="15.9" customHeight="1" x14ac:dyDescent="0.3">
      <c r="A9" s="167">
        <v>11</v>
      </c>
      <c r="B9" s="42">
        <v>304.14999999999998</v>
      </c>
      <c r="C9" s="42">
        <v>302.03170731707314</v>
      </c>
      <c r="D9" s="37">
        <v>304.05263157894734</v>
      </c>
      <c r="E9" s="37">
        <v>302.79700000000003</v>
      </c>
      <c r="F9" s="42">
        <v>303.89999999999998</v>
      </c>
      <c r="G9" s="42">
        <v>306.00869565217397</v>
      </c>
      <c r="H9" s="42">
        <v>304.40699999999998</v>
      </c>
      <c r="I9" s="42">
        <v>303.51</v>
      </c>
      <c r="J9" s="42">
        <v>303.04000000000002</v>
      </c>
      <c r="K9" s="42">
        <v>311.75</v>
      </c>
      <c r="L9" s="38">
        <v>303</v>
      </c>
      <c r="M9" s="37">
        <f t="shared" si="0"/>
        <v>304.56470345481949</v>
      </c>
      <c r="N9" s="37">
        <f t="shared" si="1"/>
        <v>9.7182926829268581</v>
      </c>
      <c r="O9" s="17">
        <v>287</v>
      </c>
      <c r="P9" s="18">
        <v>319</v>
      </c>
      <c r="Q9" s="20">
        <f t="shared" si="2"/>
        <v>100.21872440105939</v>
      </c>
    </row>
    <row r="10" spans="1:18" ht="15.9" customHeight="1" x14ac:dyDescent="0.3">
      <c r="A10" s="167">
        <v>12</v>
      </c>
      <c r="B10" s="42">
        <v>304.125</v>
      </c>
      <c r="C10" s="42">
        <v>302.23269230769233</v>
      </c>
      <c r="D10" s="37">
        <v>303.9375</v>
      </c>
      <c r="E10" s="37">
        <v>302.18299999999999</v>
      </c>
      <c r="F10" s="42">
        <v>304.10526315789474</v>
      </c>
      <c r="G10" s="42">
        <v>306.43913043478273</v>
      </c>
      <c r="H10" s="42">
        <v>302.16500000000002</v>
      </c>
      <c r="I10" s="42">
        <v>304.43</v>
      </c>
      <c r="J10" s="42">
        <v>302.5</v>
      </c>
      <c r="K10" s="42">
        <v>312.13333333333333</v>
      </c>
      <c r="L10" s="38">
        <v>303</v>
      </c>
      <c r="M10" s="37">
        <f t="shared" si="0"/>
        <v>304.4250919233703</v>
      </c>
      <c r="N10" s="37">
        <f t="shared" si="1"/>
        <v>9.9683333333333053</v>
      </c>
      <c r="O10" s="17">
        <v>287</v>
      </c>
      <c r="P10" s="18">
        <v>319</v>
      </c>
      <c r="Q10" s="20">
        <f t="shared" si="2"/>
        <v>100.17278444335977</v>
      </c>
    </row>
    <row r="11" spans="1:18" ht="15.9" customHeight="1" x14ac:dyDescent="0.3">
      <c r="A11" s="167">
        <v>1</v>
      </c>
      <c r="B11" s="42">
        <v>304.35000000000002</v>
      </c>
      <c r="C11" s="42">
        <v>300.7158878504672</v>
      </c>
      <c r="D11" s="37">
        <v>303.47058823529414</v>
      </c>
      <c r="E11" s="37">
        <v>300.452</v>
      </c>
      <c r="F11" s="42">
        <v>303.42105263157896</v>
      </c>
      <c r="G11" s="42">
        <v>305.80400000000003</v>
      </c>
      <c r="H11" s="42">
        <v>302.03800000000001</v>
      </c>
      <c r="I11" s="42">
        <v>305.3</v>
      </c>
      <c r="J11" s="42">
        <v>302.63</v>
      </c>
      <c r="K11" s="42">
        <v>312.35714285714283</v>
      </c>
      <c r="L11" s="38">
        <v>303</v>
      </c>
      <c r="M11" s="37">
        <f t="shared" si="0"/>
        <v>304.05386715744828</v>
      </c>
      <c r="N11" s="37">
        <f t="shared" si="1"/>
        <v>11.905142857142835</v>
      </c>
      <c r="O11" s="17">
        <v>287</v>
      </c>
      <c r="P11" s="18">
        <v>319</v>
      </c>
      <c r="Q11" s="20">
        <f t="shared" si="2"/>
        <v>100.0506308514144</v>
      </c>
    </row>
    <row r="12" spans="1:18" ht="15.9" customHeight="1" x14ac:dyDescent="0.3">
      <c r="A12" s="167">
        <v>2</v>
      </c>
      <c r="B12" s="42">
        <v>305.27777777777777</v>
      </c>
      <c r="C12" s="42">
        <v>302.60632911392412</v>
      </c>
      <c r="D12" s="37">
        <v>302.5</v>
      </c>
      <c r="E12" s="37">
        <v>304.46699999999998</v>
      </c>
      <c r="F12" s="42">
        <v>303.47058823529414</v>
      </c>
      <c r="G12" s="42">
        <v>305.75909090909096</v>
      </c>
      <c r="H12" s="42">
        <v>303.512</v>
      </c>
      <c r="I12" s="42">
        <v>305.04000000000002</v>
      </c>
      <c r="J12" s="42">
        <v>303.66000000000003</v>
      </c>
      <c r="K12" s="42">
        <v>313.8</v>
      </c>
      <c r="L12" s="38">
        <v>303</v>
      </c>
      <c r="M12" s="37">
        <f t="shared" si="0"/>
        <v>305.00927860360872</v>
      </c>
      <c r="N12" s="37">
        <f t="shared" si="1"/>
        <v>11.300000000000011</v>
      </c>
      <c r="O12" s="17">
        <v>287</v>
      </c>
      <c r="P12" s="18">
        <v>319</v>
      </c>
      <c r="Q12" s="20">
        <f t="shared" si="2"/>
        <v>100.36501434801208</v>
      </c>
    </row>
    <row r="13" spans="1:18" ht="15.9" customHeight="1" x14ac:dyDescent="0.3">
      <c r="A13" s="167">
        <v>3</v>
      </c>
      <c r="B13" s="42"/>
      <c r="C13" s="42"/>
      <c r="D13" s="37"/>
      <c r="E13" s="37"/>
      <c r="F13" s="42"/>
      <c r="G13" s="42"/>
      <c r="H13" s="42"/>
      <c r="I13" s="42"/>
      <c r="J13" s="42"/>
      <c r="K13" s="42"/>
      <c r="L13" s="38">
        <v>303</v>
      </c>
      <c r="M13" s="37"/>
      <c r="N13" s="37">
        <f t="shared" si="1"/>
        <v>0</v>
      </c>
      <c r="O13" s="17">
        <v>287</v>
      </c>
      <c r="P13" s="18">
        <v>319</v>
      </c>
      <c r="Q13" s="20">
        <f t="shared" si="2"/>
        <v>0</v>
      </c>
    </row>
    <row r="14" spans="1:18" ht="15.9" customHeight="1" x14ac:dyDescent="0.3">
      <c r="A14" s="167">
        <v>4</v>
      </c>
      <c r="B14" s="42"/>
      <c r="C14" s="42"/>
      <c r="D14" s="37"/>
      <c r="E14" s="37"/>
      <c r="F14" s="42"/>
      <c r="G14" s="41"/>
      <c r="H14" s="42"/>
      <c r="I14" s="42"/>
      <c r="J14" s="42"/>
      <c r="K14" s="42"/>
      <c r="L14" s="38">
        <v>303</v>
      </c>
      <c r="M14" s="37"/>
      <c r="N14" s="37">
        <f t="shared" si="1"/>
        <v>0</v>
      </c>
      <c r="O14" s="17">
        <v>287</v>
      </c>
      <c r="P14" s="18">
        <v>319</v>
      </c>
      <c r="Q14" s="20">
        <f t="shared" si="2"/>
        <v>0</v>
      </c>
    </row>
    <row r="15" spans="1:18" ht="15.9" customHeight="1" x14ac:dyDescent="0.3">
      <c r="A15" s="167">
        <v>5</v>
      </c>
      <c r="B15" s="42"/>
      <c r="C15" s="42"/>
      <c r="D15" s="37"/>
      <c r="E15" s="37"/>
      <c r="F15" s="42"/>
      <c r="G15" s="42"/>
      <c r="H15" s="42"/>
      <c r="I15" s="42"/>
      <c r="J15" s="42"/>
      <c r="K15" s="42"/>
      <c r="L15" s="38">
        <v>303</v>
      </c>
      <c r="M15" s="37"/>
      <c r="N15" s="37">
        <f>MAX(B15:K15)-MIN(B15:K15)</f>
        <v>0</v>
      </c>
      <c r="O15" s="17">
        <v>287</v>
      </c>
      <c r="P15" s="18">
        <v>319</v>
      </c>
      <c r="Q15" s="20">
        <f>M15/M$3*100</f>
        <v>0</v>
      </c>
      <c r="R15" s="7"/>
    </row>
    <row r="16" spans="1:18" ht="15.9" customHeight="1" x14ac:dyDescent="0.3">
      <c r="A16" s="167">
        <v>6</v>
      </c>
      <c r="B16" s="42"/>
      <c r="C16" s="42"/>
      <c r="D16" s="37"/>
      <c r="E16" s="37"/>
      <c r="F16" s="42"/>
      <c r="G16" s="42"/>
      <c r="H16" s="42"/>
      <c r="I16" s="42"/>
      <c r="J16" s="42"/>
      <c r="K16" s="42"/>
      <c r="L16" s="38">
        <v>303</v>
      </c>
      <c r="M16" s="37"/>
      <c r="N16" s="37">
        <f t="shared" si="1"/>
        <v>0</v>
      </c>
      <c r="O16" s="17">
        <v>287</v>
      </c>
      <c r="P16" s="18">
        <v>319</v>
      </c>
      <c r="Q16" s="20">
        <f t="shared" si="2"/>
        <v>0</v>
      </c>
      <c r="R16" s="7"/>
    </row>
    <row r="17" spans="1:18" ht="15.9" customHeight="1" x14ac:dyDescent="0.3">
      <c r="A17" s="167">
        <v>7</v>
      </c>
      <c r="B17" s="42"/>
      <c r="C17" s="42"/>
      <c r="D17" s="37"/>
      <c r="E17" s="37"/>
      <c r="F17" s="42"/>
      <c r="G17" s="42"/>
      <c r="H17" s="42"/>
      <c r="I17" s="42"/>
      <c r="J17" s="42"/>
      <c r="K17" s="42"/>
      <c r="L17" s="38">
        <v>303</v>
      </c>
      <c r="M17" s="37"/>
      <c r="N17" s="37">
        <f t="shared" si="1"/>
        <v>0</v>
      </c>
      <c r="O17" s="17">
        <v>287</v>
      </c>
      <c r="P17" s="18">
        <v>319</v>
      </c>
      <c r="Q17" s="20">
        <f t="shared" si="2"/>
        <v>0</v>
      </c>
      <c r="R17" s="7"/>
    </row>
    <row r="18" spans="1:18" ht="15.9" customHeight="1" x14ac:dyDescent="0.3">
      <c r="A18" s="167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38">
        <v>303</v>
      </c>
      <c r="M18" s="37"/>
      <c r="N18" s="37">
        <f>MAX(B18:K18)-MIN(B18:K18)</f>
        <v>0</v>
      </c>
      <c r="O18" s="17">
        <v>287</v>
      </c>
      <c r="P18" s="18">
        <v>319</v>
      </c>
      <c r="Q18" s="20">
        <f>M18/M$3*100</f>
        <v>0</v>
      </c>
      <c r="R18" s="7"/>
    </row>
    <row r="19" spans="1:18" ht="15.9" customHeight="1" x14ac:dyDescent="0.3">
      <c r="A19" s="167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38">
        <v>303</v>
      </c>
      <c r="M19" s="37"/>
      <c r="N19" s="37">
        <f>MAX(B19:K19)-MIN(B19:K19)</f>
        <v>0</v>
      </c>
      <c r="O19" s="17">
        <v>287</v>
      </c>
      <c r="P19" s="18">
        <v>319</v>
      </c>
      <c r="Q19" s="20">
        <f>M19/M$3*100</f>
        <v>0</v>
      </c>
    </row>
    <row r="20" spans="1:18" ht="15.9" customHeight="1" x14ac:dyDescent="0.3">
      <c r="A20" s="167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38">
        <v>303</v>
      </c>
      <c r="M20" s="37"/>
      <c r="N20" s="37">
        <f>MAX(B20:K20)-MIN(B20:K20)</f>
        <v>0</v>
      </c>
      <c r="O20" s="17">
        <v>287</v>
      </c>
      <c r="P20" s="18">
        <v>319</v>
      </c>
      <c r="Q20" s="20">
        <f>M20/M$3*100</f>
        <v>0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R44"/>
  <sheetViews>
    <sheetView zoomScale="73" zoomScaleNormal="73" workbookViewId="0">
      <selection activeCell="M12" sqref="M12"/>
    </sheetView>
  </sheetViews>
  <sheetFormatPr defaultRowHeight="13.2" x14ac:dyDescent="0.2"/>
  <cols>
    <col min="1" max="1" width="3.77734375" customWidth="1"/>
    <col min="2" max="2" width="11" customWidth="1"/>
    <col min="3" max="3" width="10.44140625" bestFit="1" customWidth="1"/>
    <col min="4" max="4" width="10.44140625" customWidth="1"/>
    <col min="5" max="5" width="10.21875" customWidth="1"/>
    <col min="6" max="6" width="9.44140625" customWidth="1"/>
    <col min="7" max="7" width="10.44140625" customWidth="1"/>
    <col min="8" max="8" width="9.6640625" customWidth="1"/>
    <col min="9" max="9" width="10.6640625" customWidth="1"/>
    <col min="10" max="10" width="10.21875" customWidth="1"/>
    <col min="11" max="11" width="11.33203125" customWidth="1"/>
    <col min="12" max="12" width="6.88671875" customWidth="1"/>
    <col min="13" max="13" width="9.77734375" customWidth="1"/>
    <col min="14" max="14" width="7.88671875" customWidth="1"/>
    <col min="15" max="16" width="2.6640625" customWidth="1"/>
  </cols>
  <sheetData>
    <row r="1" spans="1:18" ht="20.100000000000001" customHeight="1" x14ac:dyDescent="0.45">
      <c r="F1" s="10" t="s">
        <v>47</v>
      </c>
    </row>
    <row r="2" spans="1:18" ht="15.9" customHeight="1" x14ac:dyDescent="0.3">
      <c r="A2" s="21" t="s">
        <v>24</v>
      </c>
      <c r="B2" s="70" t="s">
        <v>25</v>
      </c>
      <c r="C2" s="70" t="s">
        <v>26</v>
      </c>
      <c r="D2" s="71" t="s">
        <v>81</v>
      </c>
      <c r="E2" s="70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3" t="s">
        <v>76</v>
      </c>
      <c r="N2" s="74" t="s">
        <v>29</v>
      </c>
      <c r="O2" s="17" t="s">
        <v>30</v>
      </c>
      <c r="P2" s="18" t="s">
        <v>31</v>
      </c>
      <c r="Q2" s="9" t="s">
        <v>150</v>
      </c>
    </row>
    <row r="3" spans="1:18" ht="15.9" customHeight="1" x14ac:dyDescent="0.3">
      <c r="A3" s="167">
        <v>5</v>
      </c>
      <c r="B3" s="168"/>
      <c r="C3" s="168"/>
      <c r="D3" s="168"/>
      <c r="E3" s="168">
        <v>215.6</v>
      </c>
      <c r="F3" s="169"/>
      <c r="G3" s="168"/>
      <c r="H3" s="168"/>
      <c r="I3" s="168"/>
      <c r="J3" s="168">
        <v>213.8</v>
      </c>
      <c r="K3" s="168"/>
      <c r="L3" s="39">
        <v>214</v>
      </c>
      <c r="M3" s="37">
        <f t="shared" ref="M3:M12" si="0">AVERAGE(B3:K3)</f>
        <v>214.7</v>
      </c>
      <c r="N3" s="37">
        <f>MAX(B3:K3)-MIN(B3:K3)</f>
        <v>1.7999999999999829</v>
      </c>
      <c r="O3" s="17">
        <v>203</v>
      </c>
      <c r="P3" s="18">
        <v>225</v>
      </c>
      <c r="Q3" s="48">
        <f>M3/M3*100</f>
        <v>100</v>
      </c>
    </row>
    <row r="4" spans="1:18" ht="15.9" customHeight="1" x14ac:dyDescent="0.3">
      <c r="A4" s="167">
        <v>6</v>
      </c>
      <c r="B4" s="42">
        <v>214.55</v>
      </c>
      <c r="C4" s="42">
        <v>211.96666666666673</v>
      </c>
      <c r="D4" s="37">
        <v>210.06666666666666</v>
      </c>
      <c r="E4" s="37">
        <v>213.88300000000001</v>
      </c>
      <c r="F4" s="42">
        <v>214</v>
      </c>
      <c r="G4" s="42">
        <v>213.3</v>
      </c>
      <c r="H4" s="42">
        <v>216.13900000000001</v>
      </c>
      <c r="I4" s="42">
        <v>215.03</v>
      </c>
      <c r="J4" s="42">
        <v>211.96666666666673</v>
      </c>
      <c r="K4" s="42">
        <v>214.66666666666666</v>
      </c>
      <c r="L4" s="39">
        <v>214</v>
      </c>
      <c r="M4" s="37">
        <f t="shared" si="0"/>
        <v>213.55686666666671</v>
      </c>
      <c r="N4" s="37">
        <f t="shared" ref="N4:N17" si="1">MAX(B4:K4)-MIN(B4:K4)</f>
        <v>6.0723333333333471</v>
      </c>
      <c r="O4" s="17">
        <v>203</v>
      </c>
      <c r="P4" s="18">
        <v>225</v>
      </c>
      <c r="Q4" s="48">
        <f>M4/M$3*100</f>
        <v>99.46756714795842</v>
      </c>
    </row>
    <row r="5" spans="1:18" ht="15.9" customHeight="1" x14ac:dyDescent="0.3">
      <c r="A5" s="167">
        <v>7</v>
      </c>
      <c r="B5" s="42">
        <v>214.8</v>
      </c>
      <c r="C5" s="42">
        <v>212.44831460674163</v>
      </c>
      <c r="D5" s="37">
        <v>208.89473684210526</v>
      </c>
      <c r="E5" s="37">
        <v>213.065</v>
      </c>
      <c r="F5" s="42">
        <v>213.5625</v>
      </c>
      <c r="G5" s="42">
        <v>210.9</v>
      </c>
      <c r="H5" s="42">
        <v>215.01300000000001</v>
      </c>
      <c r="I5" s="42">
        <v>214.04</v>
      </c>
      <c r="J5" s="42">
        <v>211.67</v>
      </c>
      <c r="K5" s="42">
        <v>212.15789473684211</v>
      </c>
      <c r="L5" s="39">
        <v>214</v>
      </c>
      <c r="M5" s="37">
        <f t="shared" si="0"/>
        <v>212.65514461856893</v>
      </c>
      <c r="N5" s="37">
        <f t="shared" si="1"/>
        <v>6.1182631578947451</v>
      </c>
      <c r="O5" s="17">
        <v>203</v>
      </c>
      <c r="P5" s="18">
        <v>225</v>
      </c>
      <c r="Q5" s="48">
        <f t="shared" ref="Q5:Q17" si="2">M5/M$3*100</f>
        <v>99.047575509347425</v>
      </c>
    </row>
    <row r="6" spans="1:18" ht="15.9" customHeight="1" x14ac:dyDescent="0.3">
      <c r="A6" s="167">
        <v>8</v>
      </c>
      <c r="B6" s="42">
        <v>214.85714285714286</v>
      </c>
      <c r="C6" s="42">
        <v>212.49651162790704</v>
      </c>
      <c r="D6" s="37">
        <v>209.33333333333334</v>
      </c>
      <c r="E6" s="37">
        <v>212.40299999999999</v>
      </c>
      <c r="F6" s="42">
        <v>214.1</v>
      </c>
      <c r="G6" s="42">
        <v>211.85384615384618</v>
      </c>
      <c r="H6" s="42">
        <v>214.23599999999999</v>
      </c>
      <c r="I6" s="42">
        <v>213.44</v>
      </c>
      <c r="J6" s="42">
        <v>210.63</v>
      </c>
      <c r="K6" s="42">
        <v>212</v>
      </c>
      <c r="L6" s="39">
        <v>214</v>
      </c>
      <c r="M6" s="37">
        <f t="shared" si="0"/>
        <v>212.53498339722296</v>
      </c>
      <c r="N6" s="37">
        <f t="shared" si="1"/>
        <v>5.5238095238095184</v>
      </c>
      <c r="O6" s="17">
        <v>203</v>
      </c>
      <c r="P6" s="18">
        <v>225</v>
      </c>
      <c r="Q6" s="48">
        <f t="shared" si="2"/>
        <v>98.991608475651134</v>
      </c>
    </row>
    <row r="7" spans="1:18" ht="15.9" customHeight="1" x14ac:dyDescent="0.3">
      <c r="A7" s="167">
        <v>9</v>
      </c>
      <c r="B7" s="42">
        <v>214.3</v>
      </c>
      <c r="C7" s="42">
        <v>212.39250000000001</v>
      </c>
      <c r="D7" s="37">
        <v>211.64285714285714</v>
      </c>
      <c r="E7" s="37">
        <v>214.69399999999999</v>
      </c>
      <c r="F7" s="42">
        <v>213.7</v>
      </c>
      <c r="G7" s="42">
        <v>211.68947368421055</v>
      </c>
      <c r="H7" s="42">
        <v>214.73</v>
      </c>
      <c r="I7" s="42">
        <v>214.8</v>
      </c>
      <c r="J7" s="42">
        <v>209.58</v>
      </c>
      <c r="K7" s="42">
        <v>211.75</v>
      </c>
      <c r="L7" s="39">
        <v>214</v>
      </c>
      <c r="M7" s="37">
        <f t="shared" si="0"/>
        <v>212.92788308270673</v>
      </c>
      <c r="N7" s="37">
        <f t="shared" si="1"/>
        <v>5.2199999999999989</v>
      </c>
      <c r="O7" s="17">
        <v>203</v>
      </c>
      <c r="P7" s="18">
        <v>225</v>
      </c>
      <c r="Q7" s="48">
        <f t="shared" si="2"/>
        <v>99.174607863393916</v>
      </c>
    </row>
    <row r="8" spans="1:18" ht="15.9" customHeight="1" x14ac:dyDescent="0.3">
      <c r="A8" s="167">
        <v>10</v>
      </c>
      <c r="B8" s="42">
        <v>213.86363636363637</v>
      </c>
      <c r="C8" s="42">
        <v>211.38247422680413</v>
      </c>
      <c r="D8" s="37">
        <v>212.04761904761904</v>
      </c>
      <c r="E8" s="37">
        <v>215.96799999999999</v>
      </c>
      <c r="F8" s="42">
        <v>214.31818181818181</v>
      </c>
      <c r="G8" s="42">
        <v>213.29629629629628</v>
      </c>
      <c r="H8" s="42">
        <v>217.845</v>
      </c>
      <c r="I8" s="42">
        <v>214.64</v>
      </c>
      <c r="J8" s="42">
        <v>211.25</v>
      </c>
      <c r="K8" s="42">
        <v>215.55555555555554</v>
      </c>
      <c r="L8" s="39">
        <v>214</v>
      </c>
      <c r="M8" s="37">
        <f t="shared" si="0"/>
        <v>214.01667633080933</v>
      </c>
      <c r="N8" s="37">
        <f t="shared" si="1"/>
        <v>6.5949999999999989</v>
      </c>
      <c r="O8" s="17">
        <v>203</v>
      </c>
      <c r="P8" s="18">
        <v>225</v>
      </c>
      <c r="Q8" s="48">
        <f t="shared" si="2"/>
        <v>99.681730941224657</v>
      </c>
    </row>
    <row r="9" spans="1:18" ht="15.9" customHeight="1" x14ac:dyDescent="0.3">
      <c r="A9" s="167">
        <v>11</v>
      </c>
      <c r="B9" s="42">
        <v>214</v>
      </c>
      <c r="C9" s="42">
        <v>209.3117647058823</v>
      </c>
      <c r="D9" s="37">
        <v>211.78947368421052</v>
      </c>
      <c r="E9" s="37">
        <v>215.66399999999999</v>
      </c>
      <c r="F9" s="42">
        <v>214.7</v>
      </c>
      <c r="G9" s="42">
        <v>214.49130434782609</v>
      </c>
      <c r="H9" s="42">
        <v>218.178</v>
      </c>
      <c r="I9" s="42">
        <v>213.96</v>
      </c>
      <c r="J9" s="42">
        <v>213.92</v>
      </c>
      <c r="K9" s="42">
        <v>217.55</v>
      </c>
      <c r="L9" s="39">
        <v>214</v>
      </c>
      <c r="M9" s="37">
        <f t="shared" si="0"/>
        <v>214.35645427379191</v>
      </c>
      <c r="N9" s="37">
        <f t="shared" si="1"/>
        <v>8.8662352941177005</v>
      </c>
      <c r="O9" s="17">
        <v>203</v>
      </c>
      <c r="P9" s="18">
        <v>225</v>
      </c>
      <c r="Q9" s="48">
        <f t="shared" si="2"/>
        <v>99.839988017602195</v>
      </c>
    </row>
    <row r="10" spans="1:18" ht="15.9" customHeight="1" x14ac:dyDescent="0.3">
      <c r="A10" s="167">
        <v>12</v>
      </c>
      <c r="B10" s="42">
        <v>214.625</v>
      </c>
      <c r="C10" s="42">
        <v>211.25900000000001</v>
      </c>
      <c r="D10" s="37">
        <v>212.70588235294119</v>
      </c>
      <c r="E10" s="37">
        <v>216.12899999999999</v>
      </c>
      <c r="F10" s="42">
        <v>213.78947368421052</v>
      </c>
      <c r="G10" s="42">
        <v>215.87826086956525</v>
      </c>
      <c r="H10" s="42">
        <v>218.92699999999999</v>
      </c>
      <c r="I10" s="42">
        <v>214.45</v>
      </c>
      <c r="J10" s="42">
        <v>214.6</v>
      </c>
      <c r="K10" s="42">
        <v>216.94736842105263</v>
      </c>
      <c r="L10" s="39">
        <v>214</v>
      </c>
      <c r="M10" s="37">
        <f t="shared" si="0"/>
        <v>214.93109853277696</v>
      </c>
      <c r="N10" s="37">
        <f t="shared" si="1"/>
        <v>7.6679999999999779</v>
      </c>
      <c r="O10" s="17">
        <v>203</v>
      </c>
      <c r="P10" s="18">
        <v>225</v>
      </c>
      <c r="Q10" s="48">
        <f t="shared" si="2"/>
        <v>100.10763788205728</v>
      </c>
    </row>
    <row r="11" spans="1:18" ht="15.9" customHeight="1" x14ac:dyDescent="0.3">
      <c r="A11" s="167">
        <v>1</v>
      </c>
      <c r="B11" s="42">
        <v>214.75</v>
      </c>
      <c r="C11" s="42">
        <v>211.56000000000003</v>
      </c>
      <c r="D11" s="37">
        <v>211.33333333333334</v>
      </c>
      <c r="E11" s="37">
        <v>213.64500000000001</v>
      </c>
      <c r="F11" s="42">
        <v>214</v>
      </c>
      <c r="G11" s="42">
        <v>214.98400000000004</v>
      </c>
      <c r="H11" s="42">
        <v>219.24600000000001</v>
      </c>
      <c r="I11" s="42">
        <v>213.32</v>
      </c>
      <c r="J11" s="42">
        <v>215</v>
      </c>
      <c r="K11" s="42">
        <v>218.42857142857142</v>
      </c>
      <c r="L11" s="39">
        <v>214</v>
      </c>
      <c r="M11" s="37">
        <f t="shared" si="0"/>
        <v>214.62669047619048</v>
      </c>
      <c r="N11" s="37">
        <f t="shared" si="1"/>
        <v>7.9126666666666665</v>
      </c>
      <c r="O11" s="17">
        <v>203</v>
      </c>
      <c r="P11" s="18">
        <v>225</v>
      </c>
      <c r="Q11" s="48">
        <f t="shared" si="2"/>
        <v>99.965854902743587</v>
      </c>
    </row>
    <row r="12" spans="1:18" ht="15.9" customHeight="1" x14ac:dyDescent="0.3">
      <c r="A12" s="167">
        <v>2</v>
      </c>
      <c r="B12" s="42">
        <v>214.44444444444446</v>
      </c>
      <c r="C12" s="42">
        <v>212.83902439024391</v>
      </c>
      <c r="D12" s="37">
        <v>211.875</v>
      </c>
      <c r="E12" s="37">
        <v>214.07400000000001</v>
      </c>
      <c r="F12" s="42">
        <v>213</v>
      </c>
      <c r="G12" s="42">
        <v>214.59545454545457</v>
      </c>
      <c r="H12" s="42">
        <v>217.28800000000001</v>
      </c>
      <c r="I12" s="42">
        <v>214.04</v>
      </c>
      <c r="J12" s="42">
        <v>213.93</v>
      </c>
      <c r="K12" s="42">
        <v>217.6</v>
      </c>
      <c r="L12" s="39">
        <v>214</v>
      </c>
      <c r="M12" s="37">
        <f t="shared" si="0"/>
        <v>214.36859233801434</v>
      </c>
      <c r="N12" s="37">
        <f t="shared" si="1"/>
        <v>5.7249999999999943</v>
      </c>
      <c r="O12" s="17">
        <v>203</v>
      </c>
      <c r="P12" s="18">
        <v>225</v>
      </c>
      <c r="Q12" s="48">
        <f t="shared" si="2"/>
        <v>99.845641517472913</v>
      </c>
    </row>
    <row r="13" spans="1:18" ht="15.9" customHeight="1" x14ac:dyDescent="0.3">
      <c r="A13" s="167">
        <v>3</v>
      </c>
      <c r="B13" s="42"/>
      <c r="C13" s="42"/>
      <c r="D13" s="37"/>
      <c r="E13" s="37"/>
      <c r="F13" s="42"/>
      <c r="G13" s="42"/>
      <c r="H13" s="42"/>
      <c r="I13" s="42"/>
      <c r="J13" s="42"/>
      <c r="K13" s="42"/>
      <c r="L13" s="39">
        <v>214</v>
      </c>
      <c r="M13" s="37"/>
      <c r="N13" s="37">
        <f t="shared" si="1"/>
        <v>0</v>
      </c>
      <c r="O13" s="17">
        <v>203</v>
      </c>
      <c r="P13" s="18">
        <v>225</v>
      </c>
      <c r="Q13" s="48">
        <f t="shared" si="2"/>
        <v>0</v>
      </c>
    </row>
    <row r="14" spans="1:18" ht="15.9" customHeight="1" x14ac:dyDescent="0.3">
      <c r="A14" s="167">
        <v>4</v>
      </c>
      <c r="B14" s="42"/>
      <c r="C14" s="42"/>
      <c r="D14" s="37"/>
      <c r="E14" s="37"/>
      <c r="F14" s="42"/>
      <c r="G14" s="41"/>
      <c r="H14" s="42"/>
      <c r="I14" s="42"/>
      <c r="J14" s="42"/>
      <c r="K14" s="42"/>
      <c r="L14" s="39">
        <v>214</v>
      </c>
      <c r="M14" s="37"/>
      <c r="N14" s="37">
        <f t="shared" si="1"/>
        <v>0</v>
      </c>
      <c r="O14" s="17">
        <v>203</v>
      </c>
      <c r="P14" s="18">
        <v>225</v>
      </c>
      <c r="Q14" s="48">
        <f t="shared" si="2"/>
        <v>0</v>
      </c>
    </row>
    <row r="15" spans="1:18" ht="15.9" customHeight="1" x14ac:dyDescent="0.3">
      <c r="A15" s="167">
        <v>5</v>
      </c>
      <c r="B15" s="42"/>
      <c r="C15" s="42"/>
      <c r="D15" s="37"/>
      <c r="E15" s="37"/>
      <c r="F15" s="42"/>
      <c r="G15" s="42"/>
      <c r="H15" s="42"/>
      <c r="I15" s="42"/>
      <c r="J15" s="42"/>
      <c r="K15" s="42"/>
      <c r="L15" s="39">
        <v>214</v>
      </c>
      <c r="M15" s="37"/>
      <c r="N15" s="37">
        <f t="shared" si="1"/>
        <v>0</v>
      </c>
      <c r="O15" s="17">
        <v>203</v>
      </c>
      <c r="P15" s="18">
        <v>225</v>
      </c>
      <c r="Q15" s="48">
        <f t="shared" si="2"/>
        <v>0</v>
      </c>
      <c r="R15" s="7"/>
    </row>
    <row r="16" spans="1:18" ht="15.9" customHeight="1" x14ac:dyDescent="0.3">
      <c r="A16" s="167">
        <v>6</v>
      </c>
      <c r="B16" s="42"/>
      <c r="C16" s="42"/>
      <c r="D16" s="37"/>
      <c r="E16" s="37"/>
      <c r="F16" s="42"/>
      <c r="G16" s="42"/>
      <c r="H16" s="42"/>
      <c r="I16" s="42"/>
      <c r="J16" s="42"/>
      <c r="K16" s="42"/>
      <c r="L16" s="39">
        <v>214</v>
      </c>
      <c r="M16" s="37"/>
      <c r="N16" s="37">
        <f t="shared" si="1"/>
        <v>0</v>
      </c>
      <c r="O16" s="17">
        <v>203</v>
      </c>
      <c r="P16" s="18">
        <v>225</v>
      </c>
      <c r="Q16" s="48">
        <f t="shared" si="2"/>
        <v>0</v>
      </c>
      <c r="R16" s="7"/>
    </row>
    <row r="17" spans="1:18" ht="15.9" customHeight="1" x14ac:dyDescent="0.3">
      <c r="A17" s="167">
        <v>7</v>
      </c>
      <c r="B17" s="42"/>
      <c r="C17" s="42"/>
      <c r="D17" s="37"/>
      <c r="E17" s="37"/>
      <c r="F17" s="42"/>
      <c r="G17" s="42"/>
      <c r="H17" s="42"/>
      <c r="I17" s="42"/>
      <c r="J17" s="42"/>
      <c r="K17" s="42"/>
      <c r="L17" s="39">
        <v>214</v>
      </c>
      <c r="M17" s="37"/>
      <c r="N17" s="37">
        <f t="shared" si="1"/>
        <v>0</v>
      </c>
      <c r="O17" s="17">
        <v>203</v>
      </c>
      <c r="P17" s="18">
        <v>225</v>
      </c>
      <c r="Q17" s="48">
        <f t="shared" si="2"/>
        <v>0</v>
      </c>
      <c r="R17" s="7"/>
    </row>
    <row r="18" spans="1:18" ht="15.9" customHeight="1" x14ac:dyDescent="0.3">
      <c r="A18" s="167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39">
        <v>214</v>
      </c>
      <c r="M18" s="37"/>
      <c r="N18" s="37">
        <f>MAX(B18:K18)-MIN(B18:K18)</f>
        <v>0</v>
      </c>
      <c r="O18" s="17">
        <v>203</v>
      </c>
      <c r="P18" s="18">
        <v>225</v>
      </c>
      <c r="Q18" s="48">
        <f>M18/M$3*100</f>
        <v>0</v>
      </c>
      <c r="R18" s="7"/>
    </row>
    <row r="19" spans="1:18" ht="15.9" customHeight="1" x14ac:dyDescent="0.3">
      <c r="A19" s="167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39">
        <v>214</v>
      </c>
      <c r="M19" s="37"/>
      <c r="N19" s="37">
        <f>MAX(B19:K19)-MIN(B19:K19)</f>
        <v>0</v>
      </c>
      <c r="O19" s="17">
        <v>203</v>
      </c>
      <c r="P19" s="18">
        <v>225</v>
      </c>
      <c r="Q19" s="48">
        <f>M19/M$3*100</f>
        <v>0</v>
      </c>
    </row>
    <row r="20" spans="1:18" ht="15.9" customHeight="1" x14ac:dyDescent="0.3">
      <c r="A20" s="167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39">
        <v>214</v>
      </c>
      <c r="M20" s="37"/>
      <c r="N20" s="37">
        <f>MAX(B20:K20)-MIN(B20:K20)</f>
        <v>0</v>
      </c>
      <c r="O20" s="17">
        <v>203</v>
      </c>
      <c r="P20" s="18">
        <v>225</v>
      </c>
      <c r="Q20" s="48">
        <f>M20/M$3*100</f>
        <v>0</v>
      </c>
    </row>
    <row r="44" spans="5:5" x14ac:dyDescent="0.2">
      <c r="E44" s="5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R20"/>
  <sheetViews>
    <sheetView zoomScale="73" zoomScaleNormal="73" workbookViewId="0">
      <selection activeCell="M12" sqref="M12"/>
    </sheetView>
  </sheetViews>
  <sheetFormatPr defaultRowHeight="13.2" x14ac:dyDescent="0.2"/>
  <cols>
    <col min="1" max="1" width="3.77734375" customWidth="1"/>
    <col min="2" max="2" width="10.21875" customWidth="1"/>
    <col min="3" max="3" width="10.44140625" bestFit="1" customWidth="1"/>
    <col min="4" max="4" width="9.44140625" customWidth="1"/>
    <col min="5" max="5" width="10.33203125" customWidth="1"/>
    <col min="6" max="6" width="9.44140625" customWidth="1"/>
    <col min="7" max="8" width="10.33203125" customWidth="1"/>
    <col min="9" max="9" width="10.6640625" customWidth="1"/>
    <col min="10" max="10" width="9.6640625" customWidth="1"/>
    <col min="11" max="11" width="10.44140625" customWidth="1"/>
    <col min="12" max="12" width="6.88671875" customWidth="1"/>
    <col min="13" max="13" width="9.77734375" customWidth="1"/>
    <col min="14" max="14" width="7.88671875" customWidth="1"/>
    <col min="15" max="16" width="2.6640625" customWidth="1"/>
  </cols>
  <sheetData>
    <row r="1" spans="1:18" ht="20.100000000000001" customHeight="1" x14ac:dyDescent="0.45">
      <c r="F1" s="10" t="s">
        <v>52</v>
      </c>
    </row>
    <row r="2" spans="1:18" ht="15.9" customHeight="1" x14ac:dyDescent="0.3">
      <c r="A2" s="21" t="s">
        <v>24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5" t="s">
        <v>40</v>
      </c>
      <c r="N2" s="74" t="s">
        <v>29</v>
      </c>
      <c r="O2" s="17" t="s">
        <v>30</v>
      </c>
      <c r="P2" s="18" t="s">
        <v>31</v>
      </c>
      <c r="Q2" s="9" t="s">
        <v>150</v>
      </c>
    </row>
    <row r="3" spans="1:18" ht="15.9" customHeight="1" x14ac:dyDescent="0.3">
      <c r="A3" s="167">
        <v>5</v>
      </c>
      <c r="B3" s="168"/>
      <c r="C3" s="168"/>
      <c r="D3" s="168"/>
      <c r="E3" s="168">
        <v>329.5</v>
      </c>
      <c r="F3" s="169"/>
      <c r="G3" s="168"/>
      <c r="H3" s="168"/>
      <c r="I3" s="168"/>
      <c r="J3" s="168">
        <v>327.9</v>
      </c>
      <c r="K3" s="168"/>
      <c r="L3" s="39">
        <v>328</v>
      </c>
      <c r="M3" s="37">
        <f t="shared" ref="M3:M12" si="0">AVERAGE(B3:K3)</f>
        <v>328.7</v>
      </c>
      <c r="N3" s="37">
        <f>MAX(B3:K3)-MIN(B3:K3)</f>
        <v>1.6000000000000227</v>
      </c>
      <c r="O3" s="17">
        <v>311</v>
      </c>
      <c r="P3" s="18">
        <v>345</v>
      </c>
      <c r="Q3" s="48">
        <f>M3/M3*100</f>
        <v>100</v>
      </c>
    </row>
    <row r="4" spans="1:18" ht="15.9" customHeight="1" x14ac:dyDescent="0.3">
      <c r="A4" s="167">
        <v>6</v>
      </c>
      <c r="B4" s="42">
        <v>328.6</v>
      </c>
      <c r="C4" s="42">
        <v>329.16493506493521</v>
      </c>
      <c r="D4" s="37">
        <v>324</v>
      </c>
      <c r="E4" s="37">
        <v>326.83100000000002</v>
      </c>
      <c r="F4" s="42">
        <v>326.94444444444446</v>
      </c>
      <c r="G4" s="42">
        <v>328.6</v>
      </c>
      <c r="H4" s="42">
        <v>328.25</v>
      </c>
      <c r="I4" s="42">
        <v>327.58</v>
      </c>
      <c r="J4" s="42">
        <v>329.16493506493521</v>
      </c>
      <c r="K4" s="42">
        <v>328.35294117647061</v>
      </c>
      <c r="L4" s="39">
        <v>328</v>
      </c>
      <c r="M4" s="37">
        <f t="shared" si="0"/>
        <v>327.74882557507857</v>
      </c>
      <c r="N4" s="37">
        <f t="shared" ref="N4:N17" si="1">MAX(B4:K4)-MIN(B4:K4)</f>
        <v>5.1649350649352073</v>
      </c>
      <c r="O4" s="17">
        <v>311</v>
      </c>
      <c r="P4" s="18">
        <v>345</v>
      </c>
      <c r="Q4" s="48">
        <f>M4/M$3*100</f>
        <v>99.710625365098437</v>
      </c>
    </row>
    <row r="5" spans="1:18" ht="15.9" customHeight="1" x14ac:dyDescent="0.3">
      <c r="A5" s="167">
        <v>7</v>
      </c>
      <c r="B5" s="42">
        <v>328.7</v>
      </c>
      <c r="C5" s="42">
        <v>330.50561797752806</v>
      </c>
      <c r="D5" s="37">
        <v>329.3125</v>
      </c>
      <c r="E5" s="37">
        <v>326.78500000000003</v>
      </c>
      <c r="F5" s="42">
        <v>327.375</v>
      </c>
      <c r="G5" s="42">
        <v>323.85833333333341</v>
      </c>
      <c r="H5" s="42">
        <v>328.48399999999998</v>
      </c>
      <c r="I5" s="42">
        <v>327.91</v>
      </c>
      <c r="J5" s="42">
        <v>326.56</v>
      </c>
      <c r="K5" s="42">
        <v>327.89473684210526</v>
      </c>
      <c r="L5" s="39">
        <v>328</v>
      </c>
      <c r="M5" s="37">
        <f t="shared" si="0"/>
        <v>327.73851881529669</v>
      </c>
      <c r="N5" s="37">
        <f t="shared" si="1"/>
        <v>6.6472846441946558</v>
      </c>
      <c r="O5" s="17">
        <v>311</v>
      </c>
      <c r="P5" s="18">
        <v>345</v>
      </c>
      <c r="Q5" s="48">
        <f t="shared" ref="Q5:Q17" si="2">M5/M$3*100</f>
        <v>99.7074897521438</v>
      </c>
    </row>
    <row r="6" spans="1:18" ht="15.9" customHeight="1" x14ac:dyDescent="0.3">
      <c r="A6" s="167">
        <v>8</v>
      </c>
      <c r="B6" s="42">
        <v>330.61904761904759</v>
      </c>
      <c r="C6" s="42">
        <v>329.83563218390805</v>
      </c>
      <c r="D6" s="37">
        <v>326.63157894736844</v>
      </c>
      <c r="E6" s="37">
        <v>328.14499999999998</v>
      </c>
      <c r="F6" s="42">
        <v>326.2</v>
      </c>
      <c r="G6" s="42">
        <v>323.90384615384613</v>
      </c>
      <c r="H6" s="42">
        <v>326.68299999999999</v>
      </c>
      <c r="I6" s="42">
        <v>328.33</v>
      </c>
      <c r="J6" s="42">
        <v>326.08</v>
      </c>
      <c r="K6" s="42">
        <v>326.61111111111109</v>
      </c>
      <c r="L6" s="39">
        <v>328</v>
      </c>
      <c r="M6" s="37">
        <f t="shared" si="0"/>
        <v>327.30392160152815</v>
      </c>
      <c r="N6" s="37">
        <f t="shared" si="1"/>
        <v>6.71520146520146</v>
      </c>
      <c r="O6" s="17">
        <v>311</v>
      </c>
      <c r="P6" s="18">
        <v>345</v>
      </c>
      <c r="Q6" s="48">
        <f t="shared" si="2"/>
        <v>99.575272771989091</v>
      </c>
    </row>
    <row r="7" spans="1:18" ht="15.9" customHeight="1" x14ac:dyDescent="0.3">
      <c r="A7" s="167">
        <v>9</v>
      </c>
      <c r="B7" s="42">
        <v>331.35</v>
      </c>
      <c r="C7" s="42">
        <v>331.04320987654319</v>
      </c>
      <c r="D7" s="37">
        <v>326.46666666666664</v>
      </c>
      <c r="E7" s="37">
        <v>326.62799999999999</v>
      </c>
      <c r="F7" s="42">
        <v>326.8</v>
      </c>
      <c r="G7" s="42">
        <v>324.2421052631579</v>
      </c>
      <c r="H7" s="42">
        <v>327.435</v>
      </c>
      <c r="I7" s="42">
        <v>329.06</v>
      </c>
      <c r="J7" s="42">
        <v>324.56</v>
      </c>
      <c r="K7" s="42">
        <v>326.92307692307691</v>
      </c>
      <c r="L7" s="39">
        <v>328</v>
      </c>
      <c r="M7" s="37">
        <f t="shared" si="0"/>
        <v>327.45080587294444</v>
      </c>
      <c r="N7" s="37">
        <f t="shared" si="1"/>
        <v>7.1078947368421268</v>
      </c>
      <c r="O7" s="17">
        <v>311</v>
      </c>
      <c r="P7" s="18">
        <v>345</v>
      </c>
      <c r="Q7" s="48">
        <f t="shared" si="2"/>
        <v>99.619959194689528</v>
      </c>
    </row>
    <row r="8" spans="1:18" ht="15.9" customHeight="1" x14ac:dyDescent="0.3">
      <c r="A8" s="167">
        <v>10</v>
      </c>
      <c r="B8" s="42">
        <v>330.09090909090907</v>
      </c>
      <c r="C8" s="42">
        <v>329.68152173913046</v>
      </c>
      <c r="D8" s="37">
        <v>328.95238095238096</v>
      </c>
      <c r="E8" s="37">
        <v>327.47800000000001</v>
      </c>
      <c r="F8" s="42">
        <v>326.90909090909093</v>
      </c>
      <c r="G8" s="42">
        <v>325.89259259259268</v>
      </c>
      <c r="H8" s="42">
        <v>328.64100000000002</v>
      </c>
      <c r="I8" s="42">
        <v>328.08</v>
      </c>
      <c r="J8" s="42">
        <v>326.25</v>
      </c>
      <c r="K8" s="42">
        <v>331.33333333333331</v>
      </c>
      <c r="L8" s="39">
        <v>328</v>
      </c>
      <c r="M8" s="37">
        <f t="shared" si="0"/>
        <v>328.33088286174376</v>
      </c>
      <c r="N8" s="37">
        <f t="shared" si="1"/>
        <v>5.4407407407406367</v>
      </c>
      <c r="O8" s="17">
        <v>311</v>
      </c>
      <c r="P8" s="18">
        <v>345</v>
      </c>
      <c r="Q8" s="48">
        <f t="shared" si="2"/>
        <v>99.887703943335495</v>
      </c>
    </row>
    <row r="9" spans="1:18" ht="15.9" customHeight="1" x14ac:dyDescent="0.3">
      <c r="A9" s="167">
        <v>11</v>
      </c>
      <c r="B9" s="42">
        <v>329.75</v>
      </c>
      <c r="C9" s="42">
        <v>328.66117647058826</v>
      </c>
      <c r="D9" s="37">
        <v>327.5</v>
      </c>
      <c r="E9" s="37">
        <v>327.2</v>
      </c>
      <c r="F9" s="42">
        <v>326.45</v>
      </c>
      <c r="G9" s="42">
        <v>327.35217391304354</v>
      </c>
      <c r="H9" s="42">
        <v>330.05099999999999</v>
      </c>
      <c r="I9" s="42">
        <v>327.71</v>
      </c>
      <c r="J9" s="42">
        <v>328.44</v>
      </c>
      <c r="K9" s="42">
        <v>328.11764705882354</v>
      </c>
      <c r="L9" s="39">
        <v>328</v>
      </c>
      <c r="M9" s="37">
        <f t="shared" si="0"/>
        <v>328.12319974424554</v>
      </c>
      <c r="N9" s="37">
        <f t="shared" si="1"/>
        <v>3.6009999999999991</v>
      </c>
      <c r="O9" s="17">
        <v>311</v>
      </c>
      <c r="P9" s="18">
        <v>345</v>
      </c>
      <c r="Q9" s="48">
        <f t="shared" si="2"/>
        <v>99.824520761863567</v>
      </c>
    </row>
    <row r="10" spans="1:18" ht="15.9" customHeight="1" x14ac:dyDescent="0.3">
      <c r="A10" s="167">
        <v>12</v>
      </c>
      <c r="B10" s="42">
        <v>328.3125</v>
      </c>
      <c r="C10" s="42">
        <v>329.09514563106796</v>
      </c>
      <c r="D10" s="37">
        <v>326.58823529411762</v>
      </c>
      <c r="E10" s="37">
        <v>327.97899999999998</v>
      </c>
      <c r="F10" s="42">
        <v>324.84210526315792</v>
      </c>
      <c r="G10" s="42">
        <v>327.55652173913046</v>
      </c>
      <c r="H10" s="42">
        <v>330.14299999999997</v>
      </c>
      <c r="I10" s="42">
        <v>328</v>
      </c>
      <c r="J10" s="42">
        <v>328.4</v>
      </c>
      <c r="K10" s="42">
        <v>327.76470588235293</v>
      </c>
      <c r="L10" s="39">
        <v>328</v>
      </c>
      <c r="M10" s="37">
        <f t="shared" si="0"/>
        <v>327.86812138098264</v>
      </c>
      <c r="N10" s="37">
        <f t="shared" si="1"/>
        <v>5.3008947368420536</v>
      </c>
      <c r="O10" s="17">
        <v>311</v>
      </c>
      <c r="P10" s="18">
        <v>345</v>
      </c>
      <c r="Q10" s="48">
        <f t="shared" si="2"/>
        <v>99.746918582592841</v>
      </c>
    </row>
    <row r="11" spans="1:18" ht="15.9" customHeight="1" x14ac:dyDescent="0.3">
      <c r="A11" s="167">
        <v>1</v>
      </c>
      <c r="B11" s="42">
        <v>327.55</v>
      </c>
      <c r="C11" s="42">
        <v>330.26796116504846</v>
      </c>
      <c r="D11" s="37">
        <v>322.35714285714283</v>
      </c>
      <c r="E11" s="37">
        <v>328.19400000000002</v>
      </c>
      <c r="F11" s="42">
        <v>324.15789473684208</v>
      </c>
      <c r="G11" s="42">
        <v>327.60400000000004</v>
      </c>
      <c r="H11" s="42">
        <v>328.14299999999997</v>
      </c>
      <c r="I11" s="42">
        <v>328.2</v>
      </c>
      <c r="J11" s="42">
        <v>327.23</v>
      </c>
      <c r="K11" s="42">
        <v>327.5</v>
      </c>
      <c r="L11" s="39">
        <v>328</v>
      </c>
      <c r="M11" s="37">
        <f t="shared" si="0"/>
        <v>327.12039987590333</v>
      </c>
      <c r="N11" s="37">
        <f t="shared" si="1"/>
        <v>7.9108183079056289</v>
      </c>
      <c r="O11" s="17">
        <v>311</v>
      </c>
      <c r="P11" s="18">
        <v>345</v>
      </c>
      <c r="Q11" s="48">
        <f t="shared" si="2"/>
        <v>99.519440181290946</v>
      </c>
    </row>
    <row r="12" spans="1:18" ht="15.9" customHeight="1" x14ac:dyDescent="0.3">
      <c r="A12" s="167">
        <v>2</v>
      </c>
      <c r="B12" s="42">
        <v>329.61111111111109</v>
      </c>
      <c r="C12" s="42">
        <v>330.6732558139534</v>
      </c>
      <c r="D12" s="37">
        <v>328.23076923076923</v>
      </c>
      <c r="E12" s="37">
        <v>327.048</v>
      </c>
      <c r="F12" s="42">
        <v>325.52941176470586</v>
      </c>
      <c r="G12" s="42">
        <v>328.28636363636366</v>
      </c>
      <c r="H12" s="42">
        <v>328.22199999999998</v>
      </c>
      <c r="I12" s="42">
        <v>327.82</v>
      </c>
      <c r="J12" s="42">
        <v>327.3</v>
      </c>
      <c r="K12" s="42">
        <v>325</v>
      </c>
      <c r="L12" s="39">
        <v>328</v>
      </c>
      <c r="M12" s="37">
        <f t="shared" si="0"/>
        <v>327.77209115569036</v>
      </c>
      <c r="N12" s="37">
        <f t="shared" si="1"/>
        <v>5.6732558139534035</v>
      </c>
      <c r="O12" s="17">
        <v>311</v>
      </c>
      <c r="P12" s="18">
        <v>345</v>
      </c>
      <c r="Q12" s="48">
        <f t="shared" si="2"/>
        <v>99.717703424304943</v>
      </c>
    </row>
    <row r="13" spans="1:18" ht="15.9" customHeight="1" x14ac:dyDescent="0.3">
      <c r="A13" s="167">
        <v>3</v>
      </c>
      <c r="B13" s="42"/>
      <c r="C13" s="42"/>
      <c r="D13" s="37"/>
      <c r="E13" s="37"/>
      <c r="F13" s="42"/>
      <c r="G13" s="42"/>
      <c r="H13" s="42"/>
      <c r="I13" s="42"/>
      <c r="J13" s="42"/>
      <c r="K13" s="42"/>
      <c r="L13" s="39">
        <v>328</v>
      </c>
      <c r="M13" s="37"/>
      <c r="N13" s="37">
        <f t="shared" si="1"/>
        <v>0</v>
      </c>
      <c r="O13" s="17">
        <v>311</v>
      </c>
      <c r="P13" s="18">
        <v>345</v>
      </c>
      <c r="Q13" s="48">
        <f t="shared" si="2"/>
        <v>0</v>
      </c>
    </row>
    <row r="14" spans="1:18" ht="15.9" customHeight="1" x14ac:dyDescent="0.3">
      <c r="A14" s="167">
        <v>4</v>
      </c>
      <c r="B14" s="42"/>
      <c r="C14" s="42"/>
      <c r="D14" s="37"/>
      <c r="E14" s="37"/>
      <c r="F14" s="42"/>
      <c r="G14" s="41"/>
      <c r="H14" s="42"/>
      <c r="I14" s="42"/>
      <c r="J14" s="42"/>
      <c r="K14" s="42"/>
      <c r="L14" s="39">
        <v>328</v>
      </c>
      <c r="M14" s="37"/>
      <c r="N14" s="37">
        <f t="shared" si="1"/>
        <v>0</v>
      </c>
      <c r="O14" s="17">
        <v>311</v>
      </c>
      <c r="P14" s="18">
        <v>345</v>
      </c>
      <c r="Q14" s="48">
        <f t="shared" si="2"/>
        <v>0</v>
      </c>
    </row>
    <row r="15" spans="1:18" ht="15.9" customHeight="1" x14ac:dyDescent="0.3">
      <c r="A15" s="167">
        <v>5</v>
      </c>
      <c r="B15" s="42"/>
      <c r="C15" s="42"/>
      <c r="D15" s="37"/>
      <c r="E15" s="37"/>
      <c r="F15" s="42"/>
      <c r="G15" s="42"/>
      <c r="H15" s="42"/>
      <c r="I15" s="42"/>
      <c r="J15" s="42"/>
      <c r="K15" s="42"/>
      <c r="L15" s="39">
        <v>328</v>
      </c>
      <c r="M15" s="37"/>
      <c r="N15" s="37">
        <f t="shared" si="1"/>
        <v>0</v>
      </c>
      <c r="O15" s="17">
        <v>311</v>
      </c>
      <c r="P15" s="18">
        <v>345</v>
      </c>
      <c r="Q15" s="48">
        <f t="shared" si="2"/>
        <v>0</v>
      </c>
      <c r="R15" s="7"/>
    </row>
    <row r="16" spans="1:18" ht="15.9" customHeight="1" x14ac:dyDescent="0.3">
      <c r="A16" s="167">
        <v>6</v>
      </c>
      <c r="B16" s="42"/>
      <c r="C16" s="42"/>
      <c r="D16" s="37"/>
      <c r="E16" s="37"/>
      <c r="F16" s="42"/>
      <c r="G16" s="42"/>
      <c r="H16" s="42"/>
      <c r="I16" s="42"/>
      <c r="J16" s="42"/>
      <c r="K16" s="42"/>
      <c r="L16" s="39">
        <v>328</v>
      </c>
      <c r="M16" s="37"/>
      <c r="N16" s="37">
        <f t="shared" si="1"/>
        <v>0</v>
      </c>
      <c r="O16" s="17">
        <v>311</v>
      </c>
      <c r="P16" s="18">
        <v>345</v>
      </c>
      <c r="Q16" s="48">
        <f t="shared" si="2"/>
        <v>0</v>
      </c>
      <c r="R16" s="7"/>
    </row>
    <row r="17" spans="1:18" ht="15.9" customHeight="1" x14ac:dyDescent="0.3">
      <c r="A17" s="167">
        <v>7</v>
      </c>
      <c r="B17" s="42"/>
      <c r="C17" s="42"/>
      <c r="D17" s="37"/>
      <c r="E17" s="37"/>
      <c r="F17" s="42"/>
      <c r="G17" s="42"/>
      <c r="H17" s="42"/>
      <c r="I17" s="42"/>
      <c r="J17" s="42"/>
      <c r="K17" s="42"/>
      <c r="L17" s="39">
        <v>328</v>
      </c>
      <c r="M17" s="37"/>
      <c r="N17" s="37">
        <f t="shared" si="1"/>
        <v>0</v>
      </c>
      <c r="O17" s="17">
        <v>311</v>
      </c>
      <c r="P17" s="18">
        <v>345</v>
      </c>
      <c r="Q17" s="48">
        <f t="shared" si="2"/>
        <v>0</v>
      </c>
      <c r="R17" s="7"/>
    </row>
    <row r="18" spans="1:18" ht="15.9" customHeight="1" x14ac:dyDescent="0.3">
      <c r="A18" s="167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39">
        <v>328</v>
      </c>
      <c r="M18" s="37"/>
      <c r="N18" s="37">
        <f>MAX(B18:K18)-MIN(B18:K18)</f>
        <v>0</v>
      </c>
      <c r="O18" s="17">
        <v>311</v>
      </c>
      <c r="P18" s="18">
        <v>345</v>
      </c>
      <c r="Q18" s="48">
        <f>M18/M$3*100</f>
        <v>0</v>
      </c>
      <c r="R18" s="7"/>
    </row>
    <row r="19" spans="1:18" ht="15.9" customHeight="1" x14ac:dyDescent="0.3">
      <c r="A19" s="167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39">
        <v>328</v>
      </c>
      <c r="M19" s="37"/>
      <c r="N19" s="37">
        <f>MAX(B19:K19)-MIN(B19:K19)</f>
        <v>0</v>
      </c>
      <c r="O19" s="17">
        <v>311</v>
      </c>
      <c r="P19" s="18">
        <v>345</v>
      </c>
      <c r="Q19" s="48">
        <f>M19/M$3*100</f>
        <v>0</v>
      </c>
    </row>
    <row r="20" spans="1:18" ht="15.9" customHeight="1" x14ac:dyDescent="0.3">
      <c r="A20" s="167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39">
        <v>328</v>
      </c>
      <c r="M20" s="37"/>
      <c r="N20" s="37">
        <f>MAX(B20:K20)-MIN(B20:K20)</f>
        <v>0</v>
      </c>
      <c r="O20" s="17">
        <v>311</v>
      </c>
      <c r="P20" s="18">
        <v>345</v>
      </c>
      <c r="Q20" s="48">
        <f>M20/M$3*100</f>
        <v>0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R20"/>
  <sheetViews>
    <sheetView zoomScale="73" zoomScaleNormal="73" workbookViewId="0">
      <selection activeCell="M12" sqref="M12"/>
    </sheetView>
  </sheetViews>
  <sheetFormatPr defaultRowHeight="13.2" x14ac:dyDescent="0.2"/>
  <cols>
    <col min="1" max="1" width="3.77734375" customWidth="1"/>
    <col min="2" max="2" width="10.44140625" customWidth="1"/>
    <col min="3" max="3" width="10.44140625" bestFit="1" customWidth="1"/>
    <col min="4" max="4" width="9.88671875" customWidth="1"/>
    <col min="5" max="5" width="10.21875" customWidth="1"/>
    <col min="6" max="6" width="9.44140625" customWidth="1"/>
    <col min="7" max="7" width="9.77734375" customWidth="1"/>
    <col min="8" max="9" width="10.21875" customWidth="1"/>
    <col min="10" max="10" width="10.6640625" customWidth="1"/>
    <col min="11" max="11" width="9.33203125" customWidth="1"/>
    <col min="12" max="12" width="7.44140625" style="2" customWidth="1"/>
    <col min="13" max="13" width="9.77734375" style="2" customWidth="1"/>
    <col min="14" max="14" width="7.88671875" style="2" customWidth="1"/>
    <col min="15" max="16" width="2.6640625" style="2" customWidth="1"/>
    <col min="17" max="17" width="10.109375" bestFit="1" customWidth="1"/>
  </cols>
  <sheetData>
    <row r="1" spans="1:18" ht="20.100000000000001" customHeight="1" x14ac:dyDescent="0.45">
      <c r="F1" s="10" t="s">
        <v>53</v>
      </c>
    </row>
    <row r="2" spans="1:18" ht="16.2" x14ac:dyDescent="0.3">
      <c r="A2" s="21" t="s">
        <v>24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126</v>
      </c>
      <c r="N2" s="75" t="s">
        <v>29</v>
      </c>
      <c r="O2" s="17" t="s">
        <v>30</v>
      </c>
      <c r="P2" s="18" t="s">
        <v>31</v>
      </c>
      <c r="Q2" s="9" t="s">
        <v>150</v>
      </c>
    </row>
    <row r="3" spans="1:18" ht="15.9" customHeight="1" x14ac:dyDescent="0.3">
      <c r="A3" s="167">
        <v>5</v>
      </c>
      <c r="B3" s="168"/>
      <c r="C3" s="168"/>
      <c r="D3" s="168"/>
      <c r="E3" s="168">
        <v>147.80000000000001</v>
      </c>
      <c r="F3" s="169"/>
      <c r="G3" s="168"/>
      <c r="H3" s="168"/>
      <c r="I3" s="168"/>
      <c r="J3" s="168">
        <v>146</v>
      </c>
      <c r="K3" s="168"/>
      <c r="L3" s="40">
        <v>146</v>
      </c>
      <c r="M3" s="37">
        <f t="shared" ref="M3:M12" si="0">AVERAGE(B3:K3)</f>
        <v>146.9</v>
      </c>
      <c r="N3" s="37">
        <f>MAX(B3:K3)-MIN(B3:K3)</f>
        <v>1.8000000000000114</v>
      </c>
      <c r="O3" s="35">
        <v>138</v>
      </c>
      <c r="P3" s="36">
        <v>154</v>
      </c>
      <c r="Q3" s="48">
        <f>M3/M3*100</f>
        <v>100</v>
      </c>
    </row>
    <row r="4" spans="1:18" ht="15.9" customHeight="1" x14ac:dyDescent="0.3">
      <c r="A4" s="167">
        <v>6</v>
      </c>
      <c r="B4" s="42">
        <v>146.05000000000001</v>
      </c>
      <c r="C4" s="42">
        <v>148.73255813953483</v>
      </c>
      <c r="D4" s="37">
        <v>146.3125</v>
      </c>
      <c r="E4" s="37">
        <v>146.917</v>
      </c>
      <c r="F4" s="42">
        <v>148.55555555555554</v>
      </c>
      <c r="G4" s="42">
        <v>148.1</v>
      </c>
      <c r="H4" s="42">
        <v>145.31399999999999</v>
      </c>
      <c r="I4" s="42">
        <v>145.65</v>
      </c>
      <c r="J4" s="42">
        <v>148.73255813953483</v>
      </c>
      <c r="K4" s="42"/>
      <c r="L4" s="40">
        <v>146</v>
      </c>
      <c r="M4" s="37">
        <f t="shared" si="0"/>
        <v>147.1515746482917</v>
      </c>
      <c r="N4" s="37">
        <f t="shared" ref="N4:N20" si="1">MAX(B4:K4)-MIN(B4:K4)</f>
        <v>3.4185581395348379</v>
      </c>
      <c r="O4" s="35">
        <v>138</v>
      </c>
      <c r="P4" s="36">
        <v>154</v>
      </c>
      <c r="Q4" s="48">
        <f>M4/M$3*100</f>
        <v>100.17125571701273</v>
      </c>
    </row>
    <row r="5" spans="1:18" ht="15.9" customHeight="1" x14ac:dyDescent="0.3">
      <c r="A5" s="167">
        <v>7</v>
      </c>
      <c r="B5" s="42">
        <v>146.35</v>
      </c>
      <c r="C5" s="42">
        <v>147.50400000000002</v>
      </c>
      <c r="D5" s="37">
        <v>146.1</v>
      </c>
      <c r="E5" s="37">
        <v>146.21100000000001</v>
      </c>
      <c r="F5" s="42">
        <v>148.1875</v>
      </c>
      <c r="G5" s="42">
        <v>147.375</v>
      </c>
      <c r="H5" s="42">
        <v>145.16900000000001</v>
      </c>
      <c r="I5" s="42">
        <v>146.19</v>
      </c>
      <c r="J5" s="42">
        <v>144.33000000000001</v>
      </c>
      <c r="K5" s="42"/>
      <c r="L5" s="40">
        <v>146</v>
      </c>
      <c r="M5" s="37">
        <f t="shared" si="0"/>
        <v>146.3796111111111</v>
      </c>
      <c r="N5" s="37">
        <f t="shared" si="1"/>
        <v>3.8574999999999875</v>
      </c>
      <c r="O5" s="35">
        <v>138</v>
      </c>
      <c r="P5" s="36">
        <v>154</v>
      </c>
      <c r="Q5" s="48">
        <f t="shared" ref="Q5:Q20" si="2">M5/M$3*100</f>
        <v>99.645752968761812</v>
      </c>
    </row>
    <row r="6" spans="1:18" ht="15.9" customHeight="1" x14ac:dyDescent="0.3">
      <c r="A6" s="167">
        <v>8</v>
      </c>
      <c r="B6" s="42">
        <v>145.61904761904762</v>
      </c>
      <c r="C6" s="42">
        <v>148.26741573033706</v>
      </c>
      <c r="D6" s="37">
        <v>145.1</v>
      </c>
      <c r="E6" s="37">
        <v>147.13200000000001</v>
      </c>
      <c r="F6" s="42">
        <v>147.05000000000001</v>
      </c>
      <c r="G6" s="42">
        <v>147.41538461538462</v>
      </c>
      <c r="H6" s="42">
        <v>144.50800000000001</v>
      </c>
      <c r="I6" s="42">
        <v>146.38999999999999</v>
      </c>
      <c r="J6" s="42">
        <v>143.85</v>
      </c>
      <c r="K6" s="42"/>
      <c r="L6" s="40">
        <v>146</v>
      </c>
      <c r="M6" s="37">
        <f t="shared" si="0"/>
        <v>146.14798310719658</v>
      </c>
      <c r="N6" s="37">
        <f t="shared" si="1"/>
        <v>4.4174157303370691</v>
      </c>
      <c r="O6" s="35">
        <v>138</v>
      </c>
      <c r="P6" s="36">
        <v>154</v>
      </c>
      <c r="Q6" s="48">
        <f t="shared" si="2"/>
        <v>99.488075634579019</v>
      </c>
    </row>
    <row r="7" spans="1:18" ht="15.9" customHeight="1" x14ac:dyDescent="0.3">
      <c r="A7" s="167">
        <v>9</v>
      </c>
      <c r="B7" s="42">
        <v>146.19999999999999</v>
      </c>
      <c r="C7" s="42">
        <v>147.85783132530116</v>
      </c>
      <c r="D7" s="37">
        <v>146.52941176470588</v>
      </c>
      <c r="E7" s="37">
        <v>146.15600000000001</v>
      </c>
      <c r="F7" s="42">
        <v>146.80000000000001</v>
      </c>
      <c r="G7" s="42">
        <v>146.93157894736842</v>
      </c>
      <c r="H7" s="42">
        <v>144.66200000000001</v>
      </c>
      <c r="I7" s="42">
        <v>146.72999999999999</v>
      </c>
      <c r="J7" s="42">
        <v>143.47999999999999</v>
      </c>
      <c r="K7" s="42"/>
      <c r="L7" s="40">
        <v>146</v>
      </c>
      <c r="M7" s="37">
        <f t="shared" si="0"/>
        <v>146.14964689304171</v>
      </c>
      <c r="N7" s="37">
        <f t="shared" si="1"/>
        <v>4.3778313253011731</v>
      </c>
      <c r="O7" s="35">
        <v>138</v>
      </c>
      <c r="P7" s="36">
        <v>154</v>
      </c>
      <c r="Q7" s="48">
        <f t="shared" si="2"/>
        <v>99.489208232159086</v>
      </c>
    </row>
    <row r="8" spans="1:18" ht="15.9" customHeight="1" x14ac:dyDescent="0.3">
      <c r="A8" s="167">
        <v>10</v>
      </c>
      <c r="B8" s="42">
        <v>146.13636363636363</v>
      </c>
      <c r="C8" s="42">
        <v>148.10309278350522</v>
      </c>
      <c r="D8" s="37">
        <v>143.33333333333334</v>
      </c>
      <c r="E8" s="37">
        <v>146.333</v>
      </c>
      <c r="F8" s="42">
        <v>149.63636363636363</v>
      </c>
      <c r="G8" s="42">
        <v>144.69259259259258</v>
      </c>
      <c r="H8" s="42">
        <v>145.01300000000001</v>
      </c>
      <c r="I8" s="42">
        <v>146.66999999999999</v>
      </c>
      <c r="J8" s="42">
        <v>143.87</v>
      </c>
      <c r="K8" s="42"/>
      <c r="L8" s="40">
        <v>146</v>
      </c>
      <c r="M8" s="37">
        <f t="shared" si="0"/>
        <v>145.97641622023983</v>
      </c>
      <c r="N8" s="37">
        <f t="shared" si="1"/>
        <v>6.3030303030302832</v>
      </c>
      <c r="O8" s="35">
        <v>138</v>
      </c>
      <c r="P8" s="36">
        <v>154</v>
      </c>
      <c r="Q8" s="48">
        <f t="shared" si="2"/>
        <v>99.371284016500908</v>
      </c>
    </row>
    <row r="9" spans="1:18" ht="15.9" customHeight="1" x14ac:dyDescent="0.3">
      <c r="A9" s="167">
        <v>11</v>
      </c>
      <c r="B9" s="42">
        <v>146.15</v>
      </c>
      <c r="C9" s="42">
        <v>147.36987951807231</v>
      </c>
      <c r="D9" s="37">
        <v>147.625</v>
      </c>
      <c r="E9" s="37">
        <v>145.81700000000001</v>
      </c>
      <c r="F9" s="42">
        <v>149.44999999999999</v>
      </c>
      <c r="G9" s="42">
        <v>143.70000000000002</v>
      </c>
      <c r="H9" s="42">
        <v>145.38900000000001</v>
      </c>
      <c r="I9" s="42">
        <v>147.47</v>
      </c>
      <c r="J9" s="42">
        <v>144.21</v>
      </c>
      <c r="K9" s="42"/>
      <c r="L9" s="40">
        <v>146</v>
      </c>
      <c r="M9" s="37">
        <f t="shared" si="0"/>
        <v>146.35343105756363</v>
      </c>
      <c r="N9" s="37">
        <f t="shared" si="1"/>
        <v>5.7499999999999716</v>
      </c>
      <c r="O9" s="35">
        <v>138</v>
      </c>
      <c r="P9" s="36">
        <v>154</v>
      </c>
      <c r="Q9" s="48">
        <f t="shared" si="2"/>
        <v>99.62793128493098</v>
      </c>
    </row>
    <row r="10" spans="1:18" ht="15.9" customHeight="1" x14ac:dyDescent="0.3">
      <c r="A10" s="167">
        <v>12</v>
      </c>
      <c r="B10" s="42">
        <v>146.5</v>
      </c>
      <c r="C10" s="42">
        <v>146.2704081632653</v>
      </c>
      <c r="D10" s="37">
        <v>147.375</v>
      </c>
      <c r="E10" s="37">
        <v>145.68299999999999</v>
      </c>
      <c r="F10" s="42">
        <v>149.05263157894737</v>
      </c>
      <c r="G10" s="42">
        <v>144.44782608695655</v>
      </c>
      <c r="H10" s="42">
        <v>145.92400000000001</v>
      </c>
      <c r="I10" s="42">
        <v>146.75</v>
      </c>
      <c r="J10" s="42">
        <v>144.63</v>
      </c>
      <c r="K10" s="42"/>
      <c r="L10" s="40">
        <v>146</v>
      </c>
      <c r="M10" s="37">
        <f t="shared" si="0"/>
        <v>146.29254064768546</v>
      </c>
      <c r="N10" s="37">
        <f t="shared" si="1"/>
        <v>4.6048054919908168</v>
      </c>
      <c r="O10" s="35">
        <v>138</v>
      </c>
      <c r="P10" s="36">
        <v>154</v>
      </c>
      <c r="Q10" s="48">
        <f t="shared" si="2"/>
        <v>99.586481039949248</v>
      </c>
    </row>
    <row r="11" spans="1:18" ht="15.9" customHeight="1" x14ac:dyDescent="0.3">
      <c r="A11" s="167">
        <v>1</v>
      </c>
      <c r="B11" s="42">
        <v>146.19999999999999</v>
      </c>
      <c r="C11" s="42">
        <v>146.75699999999995</v>
      </c>
      <c r="D11" s="37">
        <v>145.6875</v>
      </c>
      <c r="E11" s="37">
        <v>145.428</v>
      </c>
      <c r="F11" s="42">
        <v>147.15789473684211</v>
      </c>
      <c r="G11" s="42">
        <v>144.148</v>
      </c>
      <c r="H11" s="42">
        <v>145.98500000000001</v>
      </c>
      <c r="I11" s="42">
        <v>146.74</v>
      </c>
      <c r="J11" s="42">
        <v>145.16999999999999</v>
      </c>
      <c r="K11" s="42"/>
      <c r="L11" s="40">
        <v>146</v>
      </c>
      <c r="M11" s="37">
        <f t="shared" si="0"/>
        <v>145.91926608187134</v>
      </c>
      <c r="N11" s="37">
        <f t="shared" si="1"/>
        <v>3.0098947368421136</v>
      </c>
      <c r="O11" s="35">
        <v>138</v>
      </c>
      <c r="P11" s="36">
        <v>154</v>
      </c>
      <c r="Q11" s="48">
        <f t="shared" si="2"/>
        <v>99.332379905970953</v>
      </c>
    </row>
    <row r="12" spans="1:18" ht="15.9" customHeight="1" x14ac:dyDescent="0.3">
      <c r="A12" s="167">
        <v>2</v>
      </c>
      <c r="B12" s="42">
        <v>146.83333333333334</v>
      </c>
      <c r="C12" s="42">
        <v>146.91585365853661</v>
      </c>
      <c r="D12" s="37">
        <v>146</v>
      </c>
      <c r="E12" s="37">
        <v>145.679</v>
      </c>
      <c r="F12" s="42">
        <v>150</v>
      </c>
      <c r="G12" s="42">
        <v>143.80909090909091</v>
      </c>
      <c r="H12" s="42">
        <v>146.5</v>
      </c>
      <c r="I12" s="42">
        <v>146.46</v>
      </c>
      <c r="J12" s="42">
        <v>143.88999999999999</v>
      </c>
      <c r="K12" s="42"/>
      <c r="L12" s="40">
        <v>146</v>
      </c>
      <c r="M12" s="37">
        <f t="shared" si="0"/>
        <v>146.23191976677344</v>
      </c>
      <c r="N12" s="37">
        <f t="shared" si="1"/>
        <v>6.1909090909090878</v>
      </c>
      <c r="O12" s="35">
        <v>138</v>
      </c>
      <c r="P12" s="36">
        <v>154</v>
      </c>
      <c r="Q12" s="48">
        <f t="shared" si="2"/>
        <v>99.545214272820587</v>
      </c>
    </row>
    <row r="13" spans="1:18" ht="15.9" customHeight="1" x14ac:dyDescent="0.3">
      <c r="A13" s="167">
        <v>3</v>
      </c>
      <c r="B13" s="42"/>
      <c r="C13" s="42"/>
      <c r="D13" s="37"/>
      <c r="E13" s="37"/>
      <c r="F13" s="42"/>
      <c r="G13" s="42"/>
      <c r="H13" s="42"/>
      <c r="I13" s="42"/>
      <c r="J13" s="42"/>
      <c r="K13" s="42"/>
      <c r="L13" s="40">
        <v>146</v>
      </c>
      <c r="M13" s="37"/>
      <c r="N13" s="37">
        <f t="shared" si="1"/>
        <v>0</v>
      </c>
      <c r="O13" s="35">
        <v>138</v>
      </c>
      <c r="P13" s="36">
        <v>154</v>
      </c>
      <c r="Q13" s="48">
        <f t="shared" si="2"/>
        <v>0</v>
      </c>
    </row>
    <row r="14" spans="1:18" ht="15.9" customHeight="1" x14ac:dyDescent="0.3">
      <c r="A14" s="167">
        <v>4</v>
      </c>
      <c r="B14" s="42"/>
      <c r="C14" s="42"/>
      <c r="D14" s="37"/>
      <c r="E14" s="37"/>
      <c r="F14" s="42"/>
      <c r="G14" s="41"/>
      <c r="H14" s="42"/>
      <c r="I14" s="42"/>
      <c r="J14" s="42"/>
      <c r="K14" s="42"/>
      <c r="L14" s="40">
        <v>146</v>
      </c>
      <c r="M14" s="37"/>
      <c r="N14" s="37">
        <f t="shared" si="1"/>
        <v>0</v>
      </c>
      <c r="O14" s="35">
        <v>138</v>
      </c>
      <c r="P14" s="36">
        <v>154</v>
      </c>
      <c r="Q14" s="48">
        <f t="shared" si="2"/>
        <v>0</v>
      </c>
    </row>
    <row r="15" spans="1:18" ht="15.9" customHeight="1" x14ac:dyDescent="0.3">
      <c r="A15" s="167">
        <v>5</v>
      </c>
      <c r="B15" s="42"/>
      <c r="C15" s="42"/>
      <c r="D15" s="37"/>
      <c r="E15" s="37"/>
      <c r="F15" s="42"/>
      <c r="G15" s="42"/>
      <c r="H15" s="42"/>
      <c r="I15" s="42"/>
      <c r="J15" s="42"/>
      <c r="K15" s="42"/>
      <c r="L15" s="40">
        <v>146</v>
      </c>
      <c r="M15" s="37"/>
      <c r="N15" s="37">
        <f t="shared" si="1"/>
        <v>0</v>
      </c>
      <c r="O15" s="35">
        <v>138</v>
      </c>
      <c r="P15" s="36">
        <v>154</v>
      </c>
      <c r="Q15" s="48">
        <f t="shared" si="2"/>
        <v>0</v>
      </c>
      <c r="R15" s="7"/>
    </row>
    <row r="16" spans="1:18" ht="15.9" customHeight="1" x14ac:dyDescent="0.3">
      <c r="A16" s="167">
        <v>6</v>
      </c>
      <c r="B16" s="42"/>
      <c r="C16" s="42"/>
      <c r="D16" s="37"/>
      <c r="E16" s="37"/>
      <c r="F16" s="42"/>
      <c r="G16" s="42"/>
      <c r="H16" s="42"/>
      <c r="I16" s="42"/>
      <c r="J16" s="42"/>
      <c r="K16" s="42"/>
      <c r="L16" s="40">
        <v>146</v>
      </c>
      <c r="M16" s="37"/>
      <c r="N16" s="37">
        <f t="shared" si="1"/>
        <v>0</v>
      </c>
      <c r="O16" s="35">
        <v>138</v>
      </c>
      <c r="P16" s="36">
        <v>154</v>
      </c>
      <c r="Q16" s="48">
        <f t="shared" si="2"/>
        <v>0</v>
      </c>
      <c r="R16" s="7"/>
    </row>
    <row r="17" spans="1:18" ht="15.9" customHeight="1" x14ac:dyDescent="0.3">
      <c r="A17" s="167">
        <v>7</v>
      </c>
      <c r="B17" s="42"/>
      <c r="C17" s="42"/>
      <c r="D17" s="37"/>
      <c r="E17" s="37"/>
      <c r="F17" s="42"/>
      <c r="G17" s="42"/>
      <c r="H17" s="42"/>
      <c r="I17" s="42"/>
      <c r="J17" s="42"/>
      <c r="K17" s="42"/>
      <c r="L17" s="40">
        <v>146</v>
      </c>
      <c r="M17" s="37"/>
      <c r="N17" s="37">
        <f t="shared" si="1"/>
        <v>0</v>
      </c>
      <c r="O17" s="35">
        <v>138</v>
      </c>
      <c r="P17" s="36">
        <v>154</v>
      </c>
      <c r="Q17" s="48">
        <f t="shared" si="2"/>
        <v>0</v>
      </c>
      <c r="R17" s="7"/>
    </row>
    <row r="18" spans="1:18" ht="15.9" customHeight="1" x14ac:dyDescent="0.3">
      <c r="A18" s="167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0">
        <v>146</v>
      </c>
      <c r="M18" s="37"/>
      <c r="N18" s="37">
        <f t="shared" si="1"/>
        <v>0</v>
      </c>
      <c r="O18" s="35">
        <v>138</v>
      </c>
      <c r="P18" s="36">
        <v>154</v>
      </c>
      <c r="Q18" s="48">
        <f t="shared" si="2"/>
        <v>0</v>
      </c>
      <c r="R18" s="7"/>
    </row>
    <row r="19" spans="1:18" ht="15.9" customHeight="1" x14ac:dyDescent="0.3">
      <c r="A19" s="167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0">
        <v>146</v>
      </c>
      <c r="M19" s="37"/>
      <c r="N19" s="37">
        <f t="shared" si="1"/>
        <v>0</v>
      </c>
      <c r="O19" s="35">
        <v>138</v>
      </c>
      <c r="P19" s="36">
        <v>154</v>
      </c>
      <c r="Q19" s="48">
        <f t="shared" si="2"/>
        <v>0</v>
      </c>
      <c r="R19" s="7"/>
    </row>
    <row r="20" spans="1:18" ht="15.9" customHeight="1" x14ac:dyDescent="0.3">
      <c r="A20" s="167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40">
        <v>146</v>
      </c>
      <c r="M20" s="37"/>
      <c r="N20" s="37">
        <f t="shared" si="1"/>
        <v>0</v>
      </c>
      <c r="O20" s="35">
        <v>138</v>
      </c>
      <c r="P20" s="36">
        <v>154</v>
      </c>
      <c r="Q20" s="48">
        <f t="shared" si="2"/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R20"/>
  <sheetViews>
    <sheetView zoomScale="73" zoomScaleNormal="73" workbookViewId="0">
      <selection activeCell="M12" sqref="M12"/>
    </sheetView>
  </sheetViews>
  <sheetFormatPr defaultRowHeight="13.2" x14ac:dyDescent="0.2"/>
  <cols>
    <col min="1" max="1" width="3.77734375" customWidth="1"/>
    <col min="2" max="2" width="9" customWidth="1"/>
    <col min="4" max="5" width="8.77734375" customWidth="1"/>
    <col min="6" max="6" width="9.44140625" customWidth="1"/>
    <col min="7" max="8" width="8.77734375" customWidth="1"/>
    <col min="9" max="9" width="10.6640625" customWidth="1"/>
    <col min="10" max="10" width="8.6640625" customWidth="1"/>
    <col min="11" max="11" width="9.33203125" customWidth="1"/>
    <col min="12" max="12" width="6.88671875" style="2" customWidth="1"/>
    <col min="13" max="13" width="9.77734375" style="2" customWidth="1"/>
    <col min="14" max="14" width="7.88671875" style="2" customWidth="1"/>
    <col min="15" max="16" width="2.6640625" style="2" customWidth="1"/>
    <col min="17" max="17" width="10.109375" bestFit="1" customWidth="1"/>
  </cols>
  <sheetData>
    <row r="1" spans="1:18" ht="20.100000000000001" customHeight="1" x14ac:dyDescent="0.45">
      <c r="F1" s="10" t="s">
        <v>48</v>
      </c>
    </row>
    <row r="2" spans="1:18" ht="16.2" x14ac:dyDescent="0.3">
      <c r="A2" s="21" t="s">
        <v>24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98</v>
      </c>
      <c r="N2" s="75" t="s">
        <v>29</v>
      </c>
      <c r="O2" s="17" t="s">
        <v>30</v>
      </c>
      <c r="P2" s="18" t="s">
        <v>31</v>
      </c>
      <c r="Q2" s="9" t="s">
        <v>150</v>
      </c>
    </row>
    <row r="3" spans="1:18" ht="15.9" customHeight="1" x14ac:dyDescent="0.3">
      <c r="A3" s="167">
        <v>5</v>
      </c>
      <c r="B3" s="170"/>
      <c r="C3" s="170"/>
      <c r="D3" s="170"/>
      <c r="E3" s="170">
        <v>2.79</v>
      </c>
      <c r="F3" s="171"/>
      <c r="G3" s="170"/>
      <c r="H3" s="170"/>
      <c r="I3" s="183"/>
      <c r="J3" s="170">
        <v>2.69</v>
      </c>
      <c r="K3" s="170"/>
      <c r="L3" s="42">
        <v>2.6</v>
      </c>
      <c r="M3" s="44">
        <f t="shared" ref="M3:M12" si="0">AVERAGE(B3:K3)</f>
        <v>2.74</v>
      </c>
      <c r="N3" s="44">
        <f>MAX(B3:K3)-MIN(B3:K3)</f>
        <v>0.10000000000000009</v>
      </c>
      <c r="O3" s="29">
        <v>2.4</v>
      </c>
      <c r="P3" s="30">
        <v>2.8</v>
      </c>
      <c r="Q3" s="48">
        <f>M3/M3*100</f>
        <v>100</v>
      </c>
    </row>
    <row r="4" spans="1:18" ht="15.9" customHeight="1" x14ac:dyDescent="0.3">
      <c r="A4" s="167">
        <v>6</v>
      </c>
      <c r="B4" s="43">
        <v>2.6100000000000008</v>
      </c>
      <c r="C4" s="43">
        <v>2.5826506024096392</v>
      </c>
      <c r="D4" s="44">
        <v>2.6550000000000011</v>
      </c>
      <c r="E4" s="44">
        <v>2.794</v>
      </c>
      <c r="F4" s="43">
        <v>2.6333333333333342</v>
      </c>
      <c r="G4" s="43"/>
      <c r="H4" s="43">
        <v>2.536</v>
      </c>
      <c r="I4" s="43">
        <v>2.68</v>
      </c>
      <c r="J4" s="43">
        <v>2.5826506024096392</v>
      </c>
      <c r="K4" s="43"/>
      <c r="L4" s="42">
        <v>2.6</v>
      </c>
      <c r="M4" s="44">
        <f t="shared" si="0"/>
        <v>2.6342043172690768</v>
      </c>
      <c r="N4" s="44">
        <f t="shared" ref="N4:N18" si="1">MAX(B4:K4)-MIN(B4:K4)</f>
        <v>0.25800000000000001</v>
      </c>
      <c r="O4" s="29">
        <v>2.4</v>
      </c>
      <c r="P4" s="30">
        <v>2.8</v>
      </c>
      <c r="Q4" s="48">
        <f>M4/M$3*100</f>
        <v>96.138843695951707</v>
      </c>
    </row>
    <row r="5" spans="1:18" ht="15.9" customHeight="1" x14ac:dyDescent="0.3">
      <c r="A5" s="167">
        <v>7</v>
      </c>
      <c r="B5" s="43">
        <v>2.6100000000000003</v>
      </c>
      <c r="C5" s="43">
        <v>2.6051111111111132</v>
      </c>
      <c r="D5" s="44">
        <v>2.7526315789473688</v>
      </c>
      <c r="E5" s="44">
        <v>2.786</v>
      </c>
      <c r="F5" s="43">
        <v>2.6125000000000007</v>
      </c>
      <c r="G5" s="43"/>
      <c r="H5" s="43">
        <v>2.62</v>
      </c>
      <c r="I5" s="43">
        <v>2.67</v>
      </c>
      <c r="J5" s="43">
        <v>2.7</v>
      </c>
      <c r="K5" s="43"/>
      <c r="L5" s="42">
        <v>2.6</v>
      </c>
      <c r="M5" s="44">
        <f t="shared" si="0"/>
        <v>2.6695303362573104</v>
      </c>
      <c r="N5" s="44">
        <f t="shared" si="1"/>
        <v>0.18088888888888688</v>
      </c>
      <c r="O5" s="29">
        <v>2.4</v>
      </c>
      <c r="P5" s="30">
        <v>2.8</v>
      </c>
      <c r="Q5" s="48">
        <f t="shared" ref="Q5:Q18" si="2">M5/M$3*100</f>
        <v>97.428114461945626</v>
      </c>
    </row>
    <row r="6" spans="1:18" ht="15.9" customHeight="1" x14ac:dyDescent="0.3">
      <c r="A6" s="167">
        <v>8</v>
      </c>
      <c r="B6" s="43">
        <v>2.5904761904761915</v>
      </c>
      <c r="C6" s="43">
        <v>2.6380219780219778</v>
      </c>
      <c r="D6" s="44">
        <v>2.7363636363636377</v>
      </c>
      <c r="E6" s="44">
        <v>2.7650000000000001</v>
      </c>
      <c r="F6" s="43">
        <v>2.620000000000001</v>
      </c>
      <c r="G6" s="43"/>
      <c r="H6" s="43">
        <v>2.6230000000000002</v>
      </c>
      <c r="I6" s="43">
        <v>2.68</v>
      </c>
      <c r="J6" s="43">
        <v>2.74</v>
      </c>
      <c r="K6" s="43"/>
      <c r="L6" s="42">
        <v>2.6</v>
      </c>
      <c r="M6" s="44">
        <f t="shared" si="0"/>
        <v>2.6741077256077261</v>
      </c>
      <c r="N6" s="44">
        <f t="shared" si="1"/>
        <v>0.17452380952380864</v>
      </c>
      <c r="O6" s="29">
        <v>2.4</v>
      </c>
      <c r="P6" s="30">
        <v>2.8</v>
      </c>
      <c r="Q6" s="48">
        <f t="shared" si="2"/>
        <v>97.595172467435248</v>
      </c>
    </row>
    <row r="7" spans="1:18" ht="15.9" customHeight="1" x14ac:dyDescent="0.3">
      <c r="A7" s="167">
        <v>9</v>
      </c>
      <c r="B7" s="43">
        <v>2.5850000000000009</v>
      </c>
      <c r="C7" s="43">
        <v>2.5998750000000008</v>
      </c>
      <c r="D7" s="44">
        <v>2.736842105263158</v>
      </c>
      <c r="E7" s="44">
        <v>2.7530000000000001</v>
      </c>
      <c r="F7" s="43">
        <v>2.6300000000000008</v>
      </c>
      <c r="G7" s="43"/>
      <c r="H7" s="43">
        <v>2.548</v>
      </c>
      <c r="I7" s="43">
        <v>2.66</v>
      </c>
      <c r="J7" s="43">
        <v>2.73</v>
      </c>
      <c r="K7" s="43"/>
      <c r="L7" s="42">
        <v>2.6</v>
      </c>
      <c r="M7" s="44">
        <f t="shared" si="0"/>
        <v>2.6553396381578951</v>
      </c>
      <c r="N7" s="44">
        <f t="shared" si="1"/>
        <v>0.20500000000000007</v>
      </c>
      <c r="O7" s="29">
        <v>2.4</v>
      </c>
      <c r="P7" s="30">
        <v>2.8</v>
      </c>
      <c r="Q7" s="48">
        <f t="shared" si="2"/>
        <v>96.910205772185947</v>
      </c>
    </row>
    <row r="8" spans="1:18" ht="15.9" customHeight="1" x14ac:dyDescent="0.3">
      <c r="A8" s="167">
        <v>10</v>
      </c>
      <c r="B8" s="43">
        <v>2.5727272727272736</v>
      </c>
      <c r="C8" s="43">
        <v>2.5967391304347842</v>
      </c>
      <c r="D8" s="44">
        <v>2.7304347826086954</v>
      </c>
      <c r="E8" s="44">
        <v>2.758</v>
      </c>
      <c r="F8" s="43">
        <v>2.686363636363637</v>
      </c>
      <c r="G8" s="43"/>
      <c r="H8" s="43">
        <v>2.7040000000000002</v>
      </c>
      <c r="I8" s="43">
        <v>2.64</v>
      </c>
      <c r="J8" s="43">
        <v>2.68</v>
      </c>
      <c r="K8" s="43"/>
      <c r="L8" s="42">
        <v>2.6</v>
      </c>
      <c r="M8" s="44">
        <f t="shared" si="0"/>
        <v>2.6710331027667991</v>
      </c>
      <c r="N8" s="44">
        <f t="shared" si="1"/>
        <v>0.18527272727272637</v>
      </c>
      <c r="O8" s="29">
        <v>2.4</v>
      </c>
      <c r="P8" s="30">
        <v>2.8</v>
      </c>
      <c r="Q8" s="48">
        <f t="shared" si="2"/>
        <v>97.482959954992651</v>
      </c>
    </row>
    <row r="9" spans="1:18" ht="15.9" customHeight="1" x14ac:dyDescent="0.3">
      <c r="A9" s="167">
        <v>11</v>
      </c>
      <c r="B9" s="43">
        <v>2.580000000000001</v>
      </c>
      <c r="C9" s="43">
        <v>2.653595505617977</v>
      </c>
      <c r="D9" s="44">
        <v>2.6550000000000007</v>
      </c>
      <c r="E9" s="44">
        <v>2.8050000000000002</v>
      </c>
      <c r="F9" s="43">
        <v>2.6850000000000009</v>
      </c>
      <c r="G9" s="43"/>
      <c r="H9" s="43">
        <v>2.6549999999999998</v>
      </c>
      <c r="I9" s="43">
        <v>2.66</v>
      </c>
      <c r="J9" s="43">
        <v>2.66</v>
      </c>
      <c r="K9" s="43"/>
      <c r="L9" s="42">
        <v>2.6</v>
      </c>
      <c r="M9" s="44">
        <f t="shared" si="0"/>
        <v>2.6691994382022473</v>
      </c>
      <c r="N9" s="44">
        <f t="shared" si="1"/>
        <v>0.2249999999999992</v>
      </c>
      <c r="O9" s="29">
        <v>2.4</v>
      </c>
      <c r="P9" s="30">
        <v>2.8</v>
      </c>
      <c r="Q9" s="48">
        <f t="shared" si="2"/>
        <v>97.41603789059296</v>
      </c>
    </row>
    <row r="10" spans="1:18" ht="15.9" customHeight="1" x14ac:dyDescent="0.3">
      <c r="A10" s="167">
        <v>12</v>
      </c>
      <c r="B10" s="43">
        <v>2.5812500000000007</v>
      </c>
      <c r="C10" s="43">
        <v>2.7085833333333329</v>
      </c>
      <c r="D10" s="44">
        <v>2.74</v>
      </c>
      <c r="E10" s="44">
        <v>2.7629999999999999</v>
      </c>
      <c r="F10" s="43">
        <v>2.626315789473685</v>
      </c>
      <c r="G10" s="43"/>
      <c r="H10" s="43">
        <v>2.6309999999999998</v>
      </c>
      <c r="I10" s="43">
        <v>2.66</v>
      </c>
      <c r="J10" s="43">
        <v>2.71</v>
      </c>
      <c r="K10" s="43"/>
      <c r="L10" s="42">
        <v>2.6</v>
      </c>
      <c r="M10" s="44">
        <f t="shared" si="0"/>
        <v>2.6775186403508773</v>
      </c>
      <c r="N10" s="44">
        <f t="shared" si="1"/>
        <v>0.18174999999999919</v>
      </c>
      <c r="O10" s="29">
        <v>2.4</v>
      </c>
      <c r="P10" s="30">
        <v>2.8</v>
      </c>
      <c r="Q10" s="48">
        <f t="shared" si="2"/>
        <v>97.719658406966317</v>
      </c>
    </row>
    <row r="11" spans="1:18" ht="15.9" customHeight="1" x14ac:dyDescent="0.3">
      <c r="A11" s="167">
        <v>1</v>
      </c>
      <c r="B11" s="43">
        <v>2.5850000000000009</v>
      </c>
      <c r="C11" s="43">
        <v>2.7083898305084744</v>
      </c>
      <c r="D11" s="44">
        <v>2.6882352941176477</v>
      </c>
      <c r="E11" s="44">
        <v>2.7970000000000002</v>
      </c>
      <c r="F11" s="43">
        <v>2.6421052631578958</v>
      </c>
      <c r="G11" s="43"/>
      <c r="H11" s="43">
        <v>2.58</v>
      </c>
      <c r="I11" s="43">
        <v>2.62</v>
      </c>
      <c r="J11" s="43">
        <v>2.72</v>
      </c>
      <c r="K11" s="43"/>
      <c r="L11" s="42">
        <v>2.6</v>
      </c>
      <c r="M11" s="44">
        <f t="shared" si="0"/>
        <v>2.6675912984730026</v>
      </c>
      <c r="N11" s="44">
        <f t="shared" si="1"/>
        <v>0.21700000000000008</v>
      </c>
      <c r="O11" s="29">
        <v>2.4</v>
      </c>
      <c r="P11" s="30">
        <v>2.8</v>
      </c>
      <c r="Q11" s="48">
        <f t="shared" si="2"/>
        <v>97.357346659598633</v>
      </c>
    </row>
    <row r="12" spans="1:18" ht="15.9" customHeight="1" x14ac:dyDescent="0.3">
      <c r="A12" s="167">
        <v>2</v>
      </c>
      <c r="B12" s="43">
        <v>2.5944444444444454</v>
      </c>
      <c r="C12" s="43">
        <v>2.681954022988505</v>
      </c>
      <c r="D12" s="44">
        <v>2.6875000000000004</v>
      </c>
      <c r="E12" s="44">
        <v>2.8</v>
      </c>
      <c r="F12" s="43">
        <v>2.6823529411764717</v>
      </c>
      <c r="G12" s="43"/>
      <c r="H12" s="43">
        <v>2.6389999999999998</v>
      </c>
      <c r="I12" s="43">
        <v>2.63</v>
      </c>
      <c r="J12" s="43">
        <v>2.67</v>
      </c>
      <c r="K12" s="43"/>
      <c r="L12" s="42">
        <v>2.6</v>
      </c>
      <c r="M12" s="44">
        <f t="shared" si="0"/>
        <v>2.6731564260761775</v>
      </c>
      <c r="N12" s="44">
        <f t="shared" si="1"/>
        <v>0.20555555555555438</v>
      </c>
      <c r="O12" s="29">
        <v>2.4</v>
      </c>
      <c r="P12" s="30">
        <v>2.8</v>
      </c>
      <c r="Q12" s="48">
        <f t="shared" si="2"/>
        <v>97.560453506429837</v>
      </c>
    </row>
    <row r="13" spans="1:18" ht="15.9" customHeight="1" x14ac:dyDescent="0.3">
      <c r="A13" s="167">
        <v>3</v>
      </c>
      <c r="B13" s="43"/>
      <c r="C13" s="43"/>
      <c r="D13" s="44"/>
      <c r="E13" s="81"/>
      <c r="F13" s="43"/>
      <c r="G13" s="43"/>
      <c r="H13" s="43"/>
      <c r="I13" s="43"/>
      <c r="J13" s="43"/>
      <c r="K13" s="43"/>
      <c r="L13" s="42">
        <v>2.6</v>
      </c>
      <c r="M13" s="44"/>
      <c r="N13" s="44">
        <f t="shared" si="1"/>
        <v>0</v>
      </c>
      <c r="O13" s="29">
        <v>2.4</v>
      </c>
      <c r="P13" s="30">
        <v>2.8</v>
      </c>
      <c r="Q13" s="48">
        <f t="shared" si="2"/>
        <v>0</v>
      </c>
    </row>
    <row r="14" spans="1:18" ht="15.9" customHeight="1" x14ac:dyDescent="0.3">
      <c r="A14" s="167">
        <v>4</v>
      </c>
      <c r="B14" s="43"/>
      <c r="C14" s="43"/>
      <c r="D14" s="44"/>
      <c r="E14" s="44"/>
      <c r="F14" s="43"/>
      <c r="G14" s="43"/>
      <c r="H14" s="43"/>
      <c r="I14" s="43"/>
      <c r="J14" s="43"/>
      <c r="K14" s="43"/>
      <c r="L14" s="42">
        <v>2.6</v>
      </c>
      <c r="M14" s="44"/>
      <c r="N14" s="44">
        <f t="shared" si="1"/>
        <v>0</v>
      </c>
      <c r="O14" s="29">
        <v>2.4</v>
      </c>
      <c r="P14" s="30">
        <v>2.8</v>
      </c>
      <c r="Q14" s="48">
        <f t="shared" si="2"/>
        <v>0</v>
      </c>
    </row>
    <row r="15" spans="1:18" ht="15.9" customHeight="1" x14ac:dyDescent="0.3">
      <c r="A15" s="167">
        <v>5</v>
      </c>
      <c r="B15" s="43"/>
      <c r="C15" s="43"/>
      <c r="D15" s="44"/>
      <c r="E15" s="44"/>
      <c r="F15" s="43"/>
      <c r="G15" s="43"/>
      <c r="H15" s="43"/>
      <c r="I15" s="43"/>
      <c r="J15" s="43"/>
      <c r="K15" s="43"/>
      <c r="L15" s="42">
        <v>2.6</v>
      </c>
      <c r="M15" s="44"/>
      <c r="N15" s="44">
        <f t="shared" si="1"/>
        <v>0</v>
      </c>
      <c r="O15" s="29">
        <v>2.4</v>
      </c>
      <c r="P15" s="30">
        <v>2.8</v>
      </c>
      <c r="Q15" s="48">
        <f t="shared" si="2"/>
        <v>0</v>
      </c>
      <c r="R15" s="7"/>
    </row>
    <row r="16" spans="1:18" ht="15.9" customHeight="1" x14ac:dyDescent="0.3">
      <c r="A16" s="167">
        <v>6</v>
      </c>
      <c r="B16" s="43"/>
      <c r="C16" s="43"/>
      <c r="D16" s="172"/>
      <c r="E16" s="81"/>
      <c r="F16" s="43"/>
      <c r="G16" s="43"/>
      <c r="H16" s="43"/>
      <c r="I16" s="43"/>
      <c r="J16" s="43"/>
      <c r="K16" s="43"/>
      <c r="L16" s="42">
        <v>2.6</v>
      </c>
      <c r="M16" s="44"/>
      <c r="N16" s="44">
        <f t="shared" si="1"/>
        <v>0</v>
      </c>
      <c r="O16" s="29">
        <v>2.4</v>
      </c>
      <c r="P16" s="30">
        <v>2.8</v>
      </c>
      <c r="Q16" s="48">
        <f t="shared" si="2"/>
        <v>0</v>
      </c>
      <c r="R16" s="7"/>
    </row>
    <row r="17" spans="1:18" ht="15.9" customHeight="1" x14ac:dyDescent="0.3">
      <c r="A17" s="167">
        <v>7</v>
      </c>
      <c r="B17" s="43"/>
      <c r="C17" s="43"/>
      <c r="D17" s="172"/>
      <c r="E17" s="44"/>
      <c r="F17" s="43"/>
      <c r="G17" s="43"/>
      <c r="H17" s="43"/>
      <c r="I17" s="43"/>
      <c r="J17" s="43"/>
      <c r="K17" s="43"/>
      <c r="L17" s="42">
        <v>2.6</v>
      </c>
      <c r="M17" s="44"/>
      <c r="N17" s="44">
        <f t="shared" si="1"/>
        <v>0</v>
      </c>
      <c r="O17" s="29">
        <v>2.4</v>
      </c>
      <c r="P17" s="30">
        <v>2.8</v>
      </c>
      <c r="Q17" s="48">
        <f t="shared" si="2"/>
        <v>0</v>
      </c>
      <c r="R17" s="7"/>
    </row>
    <row r="18" spans="1:18" ht="15.9" customHeight="1" x14ac:dyDescent="0.3">
      <c r="A18" s="167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2">
        <v>2.6</v>
      </c>
      <c r="M18" s="44"/>
      <c r="N18" s="44">
        <f t="shared" si="1"/>
        <v>0</v>
      </c>
      <c r="O18" s="29">
        <v>2.4</v>
      </c>
      <c r="P18" s="30">
        <v>2.8</v>
      </c>
      <c r="Q18" s="48">
        <f t="shared" si="2"/>
        <v>0</v>
      </c>
      <c r="R18" s="7"/>
    </row>
    <row r="19" spans="1:18" ht="15.9" customHeight="1" x14ac:dyDescent="0.3">
      <c r="A19" s="167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2">
        <v>2.6</v>
      </c>
      <c r="M19" s="44"/>
      <c r="N19" s="44">
        <f>MAX(B19:K19)-MIN(B19:K19)</f>
        <v>0</v>
      </c>
      <c r="O19" s="29">
        <v>2.4</v>
      </c>
      <c r="P19" s="30">
        <v>2.8</v>
      </c>
      <c r="Q19" s="48">
        <f>M19/M$3*100</f>
        <v>0</v>
      </c>
      <c r="R19" s="7"/>
    </row>
    <row r="20" spans="1:18" ht="15.9" customHeight="1" x14ac:dyDescent="0.3">
      <c r="A20" s="167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42">
        <v>2.6</v>
      </c>
      <c r="M20" s="44"/>
      <c r="N20" s="44">
        <f>MAX(B20:K20)-MIN(B20:K20)</f>
        <v>0</v>
      </c>
      <c r="O20" s="29">
        <v>2.4</v>
      </c>
      <c r="P20" s="30">
        <v>2.8</v>
      </c>
      <c r="Q20" s="48">
        <f>M20/M$3*100</f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R20"/>
  <sheetViews>
    <sheetView zoomScale="73" zoomScaleNormal="73" workbookViewId="0">
      <selection activeCell="M12" sqref="M12"/>
    </sheetView>
  </sheetViews>
  <sheetFormatPr defaultRowHeight="15" x14ac:dyDescent="0.3"/>
  <cols>
    <col min="1" max="1" width="3.77734375" customWidth="1"/>
    <col min="2" max="2" width="8.33203125" customWidth="1"/>
    <col min="4" max="5" width="8.77734375" customWidth="1"/>
    <col min="6" max="6" width="9.44140625" customWidth="1"/>
    <col min="7" max="8" width="8.77734375" customWidth="1"/>
    <col min="9" max="9" width="10.6640625" customWidth="1"/>
    <col min="10" max="10" width="8.6640625" customWidth="1"/>
    <col min="11" max="11" width="9.33203125" customWidth="1"/>
    <col min="12" max="12" width="6.88671875" style="2" customWidth="1"/>
    <col min="13" max="13" width="9.77734375" style="2" customWidth="1"/>
    <col min="14" max="14" width="7.88671875" style="55" customWidth="1"/>
    <col min="15" max="16" width="2.6640625" style="2" customWidth="1"/>
    <col min="17" max="17" width="11.88671875" bestFit="1" customWidth="1"/>
  </cols>
  <sheetData>
    <row r="1" spans="1:18" ht="20.100000000000001" customHeight="1" x14ac:dyDescent="0.45">
      <c r="F1" s="10" t="s">
        <v>18</v>
      </c>
    </row>
    <row r="2" spans="1:18" ht="15.9" customHeight="1" x14ac:dyDescent="0.3">
      <c r="A2" s="21" t="s">
        <v>24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40</v>
      </c>
      <c r="N2" s="75" t="s">
        <v>29</v>
      </c>
      <c r="O2" s="17" t="s">
        <v>30</v>
      </c>
      <c r="P2" s="18" t="s">
        <v>31</v>
      </c>
      <c r="Q2" s="9" t="s">
        <v>150</v>
      </c>
    </row>
    <row r="3" spans="1:18" ht="15.9" customHeight="1" x14ac:dyDescent="0.3">
      <c r="A3" s="167">
        <v>5</v>
      </c>
      <c r="B3" s="170"/>
      <c r="C3" s="170"/>
      <c r="D3" s="170"/>
      <c r="E3" s="170">
        <v>5.97</v>
      </c>
      <c r="F3" s="171"/>
      <c r="G3" s="170"/>
      <c r="H3" s="170"/>
      <c r="I3" s="170"/>
      <c r="J3" s="170">
        <v>5.92</v>
      </c>
      <c r="K3" s="170"/>
      <c r="L3" s="42">
        <v>5.8</v>
      </c>
      <c r="M3" s="44">
        <f t="shared" ref="M3:M12" si="0">AVERAGE(B3:K3)</f>
        <v>5.9450000000000003</v>
      </c>
      <c r="N3" s="44">
        <f t="shared" ref="N3:N20" si="1">MAX(B3:K3)-MIN(B3:K3)</f>
        <v>4.9999999999999822E-2</v>
      </c>
      <c r="O3" s="29">
        <v>5.6</v>
      </c>
      <c r="P3" s="30">
        <v>6</v>
      </c>
      <c r="Q3" s="20">
        <f>M3/M3*100</f>
        <v>100</v>
      </c>
    </row>
    <row r="4" spans="1:18" ht="15.9" customHeight="1" x14ac:dyDescent="0.3">
      <c r="A4" s="167">
        <v>6</v>
      </c>
      <c r="B4" s="43">
        <v>5.7899999999999983</v>
      </c>
      <c r="C4" s="43">
        <v>5.8559740259740289</v>
      </c>
      <c r="D4" s="44">
        <v>5.8099999999999987</v>
      </c>
      <c r="E4" s="44">
        <v>5.9350000000000005</v>
      </c>
      <c r="F4" s="43">
        <v>5.7944444444444425</v>
      </c>
      <c r="G4" s="43">
        <v>5.82</v>
      </c>
      <c r="H4" s="43">
        <v>5.86</v>
      </c>
      <c r="I4" s="43">
        <v>5.89</v>
      </c>
      <c r="J4" s="43">
        <v>5.8559740259740289</v>
      </c>
      <c r="K4" s="43">
        <v>5.8555555555555543</v>
      </c>
      <c r="L4" s="42">
        <v>5.8</v>
      </c>
      <c r="M4" s="44">
        <f t="shared" si="0"/>
        <v>5.8466948051948053</v>
      </c>
      <c r="N4" s="44">
        <f t="shared" si="1"/>
        <v>0.14500000000000224</v>
      </c>
      <c r="O4" s="29">
        <v>5.6</v>
      </c>
      <c r="P4" s="30">
        <v>6</v>
      </c>
      <c r="Q4" s="20">
        <f>M4/M$3*100</f>
        <v>98.346422290913466</v>
      </c>
    </row>
    <row r="5" spans="1:18" ht="15.9" customHeight="1" x14ac:dyDescent="0.3">
      <c r="A5" s="167">
        <v>7</v>
      </c>
      <c r="B5" s="43">
        <v>5.8099999999999987</v>
      </c>
      <c r="C5" s="43">
        <v>5.8765263157894756</v>
      </c>
      <c r="D5" s="44">
        <v>5.8478260869565233</v>
      </c>
      <c r="E5" s="44">
        <v>5.923</v>
      </c>
      <c r="F5" s="43">
        <v>5.7874999999999988</v>
      </c>
      <c r="G5" s="43">
        <v>5.7366666666666672</v>
      </c>
      <c r="H5" s="43">
        <v>5.8579999999999997</v>
      </c>
      <c r="I5" s="43">
        <v>5.85</v>
      </c>
      <c r="J5" s="43">
        <v>5.88</v>
      </c>
      <c r="K5" s="43">
        <v>5.8833333333333337</v>
      </c>
      <c r="L5" s="42">
        <v>5.8</v>
      </c>
      <c r="M5" s="44">
        <f t="shared" si="0"/>
        <v>5.8452852402745998</v>
      </c>
      <c r="N5" s="44">
        <f t="shared" si="1"/>
        <v>0.1863333333333328</v>
      </c>
      <c r="O5" s="29">
        <v>5.6</v>
      </c>
      <c r="P5" s="30">
        <v>6</v>
      </c>
      <c r="Q5" s="20">
        <f t="shared" ref="Q5:Q20" si="2">M5/M$3*100</f>
        <v>98.322712199740948</v>
      </c>
    </row>
    <row r="6" spans="1:18" ht="15.9" customHeight="1" x14ac:dyDescent="0.3">
      <c r="A6" s="167">
        <v>8</v>
      </c>
      <c r="B6" s="43">
        <v>5.7904761904761886</v>
      </c>
      <c r="C6" s="43">
        <v>5.8620430107526875</v>
      </c>
      <c r="D6" s="44">
        <v>5.8590909090909102</v>
      </c>
      <c r="E6" s="44">
        <v>5.9269999999999996</v>
      </c>
      <c r="F6" s="43">
        <v>5.76</v>
      </c>
      <c r="G6" s="43">
        <v>5.7180769230769233</v>
      </c>
      <c r="H6" s="43">
        <v>5.8520000000000003</v>
      </c>
      <c r="I6" s="43">
        <v>5.84</v>
      </c>
      <c r="J6" s="43">
        <v>5.84</v>
      </c>
      <c r="K6" s="43">
        <v>5.8800000000000008</v>
      </c>
      <c r="L6" s="42">
        <v>5.8</v>
      </c>
      <c r="M6" s="44">
        <f t="shared" si="0"/>
        <v>5.8328687033396713</v>
      </c>
      <c r="N6" s="44">
        <f t="shared" si="1"/>
        <v>0.20892307692307632</v>
      </c>
      <c r="O6" s="29">
        <v>5.6</v>
      </c>
      <c r="P6" s="30">
        <v>6</v>
      </c>
      <c r="Q6" s="20">
        <f t="shared" si="2"/>
        <v>98.113855396798499</v>
      </c>
    </row>
    <row r="7" spans="1:18" ht="15.9" customHeight="1" x14ac:dyDescent="0.3">
      <c r="A7" s="167">
        <v>9</v>
      </c>
      <c r="B7" s="43">
        <v>5.7999999999999989</v>
      </c>
      <c r="C7" s="43">
        <v>5.8379268292682935</v>
      </c>
      <c r="D7" s="44">
        <v>5.8421052631578938</v>
      </c>
      <c r="E7" s="44">
        <v>5.9249999999999998</v>
      </c>
      <c r="F7" s="43">
        <v>5.8</v>
      </c>
      <c r="G7" s="43">
        <v>5.7263157894736851</v>
      </c>
      <c r="H7" s="43">
        <v>5.8570000000000002</v>
      </c>
      <c r="I7" s="43">
        <v>5.86</v>
      </c>
      <c r="J7" s="43">
        <v>5.82</v>
      </c>
      <c r="K7" s="43">
        <v>5.8700000000000019</v>
      </c>
      <c r="L7" s="42">
        <v>5.8</v>
      </c>
      <c r="M7" s="44">
        <f t="shared" si="0"/>
        <v>5.8338347881899875</v>
      </c>
      <c r="N7" s="44">
        <f t="shared" si="1"/>
        <v>0.19868421052631469</v>
      </c>
      <c r="O7" s="29">
        <v>5.6</v>
      </c>
      <c r="P7" s="30">
        <v>6</v>
      </c>
      <c r="Q7" s="20">
        <f t="shared" si="2"/>
        <v>98.130105772749999</v>
      </c>
    </row>
    <row r="8" spans="1:18" ht="15.9" customHeight="1" x14ac:dyDescent="0.3">
      <c r="A8" s="167">
        <v>10</v>
      </c>
      <c r="B8" s="43">
        <v>5.7727272727272725</v>
      </c>
      <c r="C8" s="43">
        <v>5.8426881720430135</v>
      </c>
      <c r="D8" s="44">
        <v>5.7782608695652167</v>
      </c>
      <c r="E8" s="44">
        <v>5.9340000000000002</v>
      </c>
      <c r="F8" s="43">
        <v>5.8090909090909078</v>
      </c>
      <c r="G8" s="43">
        <v>5.7566666666666668</v>
      </c>
      <c r="H8" s="43">
        <v>5.8390000000000004</v>
      </c>
      <c r="I8" s="43">
        <v>5.87</v>
      </c>
      <c r="J8" s="43">
        <v>5.81</v>
      </c>
      <c r="K8" s="43">
        <v>5.9050000000000002</v>
      </c>
      <c r="L8" s="42">
        <v>5.8</v>
      </c>
      <c r="M8" s="44">
        <f t="shared" si="0"/>
        <v>5.8317433890093078</v>
      </c>
      <c r="N8" s="44">
        <f t="shared" si="1"/>
        <v>0.17733333333333334</v>
      </c>
      <c r="O8" s="29">
        <v>5.6</v>
      </c>
      <c r="P8" s="30">
        <v>6</v>
      </c>
      <c r="Q8" s="20">
        <f t="shared" si="2"/>
        <v>98.094926644395414</v>
      </c>
    </row>
    <row r="9" spans="1:18" ht="15.9" customHeight="1" x14ac:dyDescent="0.3">
      <c r="A9" s="167">
        <v>11</v>
      </c>
      <c r="B9" s="43">
        <v>5.7849999999999984</v>
      </c>
      <c r="C9" s="43">
        <v>5.832048192771083</v>
      </c>
      <c r="D9" s="44">
        <v>5.761904761904761</v>
      </c>
      <c r="E9" s="44">
        <v>5.9290000000000003</v>
      </c>
      <c r="F9" s="43">
        <v>5.7799999999999994</v>
      </c>
      <c r="G9" s="43">
        <v>5.7639130434782606</v>
      </c>
      <c r="H9" s="43">
        <v>5.8529999999999998</v>
      </c>
      <c r="I9" s="43">
        <v>5.87</v>
      </c>
      <c r="J9" s="43">
        <v>5.8</v>
      </c>
      <c r="K9" s="43">
        <v>5.8900000000000015</v>
      </c>
      <c r="L9" s="42">
        <v>5.8</v>
      </c>
      <c r="M9" s="44">
        <f t="shared" si="0"/>
        <v>5.8264865998154098</v>
      </c>
      <c r="N9" s="44">
        <f t="shared" si="1"/>
        <v>0.1670952380952393</v>
      </c>
      <c r="O9" s="29">
        <v>5.6</v>
      </c>
      <c r="P9" s="30">
        <v>6</v>
      </c>
      <c r="Q9" s="20">
        <f t="shared" si="2"/>
        <v>98.006502940545161</v>
      </c>
    </row>
    <row r="10" spans="1:18" ht="15.9" customHeight="1" x14ac:dyDescent="0.3">
      <c r="A10" s="167">
        <v>12</v>
      </c>
      <c r="B10" s="43">
        <v>5.8062499999999986</v>
      </c>
      <c r="C10" s="43">
        <v>5.8138775510204077</v>
      </c>
      <c r="D10" s="44">
        <v>5.7684210526315782</v>
      </c>
      <c r="E10" s="44">
        <v>5.9169999999999998</v>
      </c>
      <c r="F10" s="43">
        <v>5.7684210526315782</v>
      </c>
      <c r="G10" s="43">
        <v>5.7926086956521736</v>
      </c>
      <c r="H10" s="43">
        <v>5.8780000000000001</v>
      </c>
      <c r="I10" s="43">
        <v>5.86</v>
      </c>
      <c r="J10" s="43">
        <v>5.8</v>
      </c>
      <c r="K10" s="43">
        <v>5.8421052631578947</v>
      </c>
      <c r="L10" s="42">
        <v>5.8</v>
      </c>
      <c r="M10" s="44">
        <f t="shared" si="0"/>
        <v>5.8246683615093628</v>
      </c>
      <c r="N10" s="44">
        <f t="shared" si="1"/>
        <v>0.14857894736842159</v>
      </c>
      <c r="O10" s="29">
        <v>5.6</v>
      </c>
      <c r="P10" s="30">
        <v>6</v>
      </c>
      <c r="Q10" s="20">
        <f t="shared" si="2"/>
        <v>97.975918612436715</v>
      </c>
    </row>
    <row r="11" spans="1:18" ht="15.9" customHeight="1" x14ac:dyDescent="0.3">
      <c r="A11" s="167">
        <v>1</v>
      </c>
      <c r="B11" s="43">
        <v>5.8049999999999979</v>
      </c>
      <c r="C11" s="43">
        <v>5.810206185567008</v>
      </c>
      <c r="D11" s="44">
        <v>5.7722222222222221</v>
      </c>
      <c r="E11" s="44">
        <v>5.9080000000000004</v>
      </c>
      <c r="F11" s="43">
        <v>5.7947368421052614</v>
      </c>
      <c r="G11" s="43">
        <v>5.7708000000000013</v>
      </c>
      <c r="H11" s="43">
        <v>5.8650000000000002</v>
      </c>
      <c r="I11" s="43">
        <v>5.86</v>
      </c>
      <c r="J11" s="43">
        <v>5.78</v>
      </c>
      <c r="K11" s="43">
        <v>5.8999999999999995</v>
      </c>
      <c r="L11" s="42">
        <v>5.8</v>
      </c>
      <c r="M11" s="44">
        <f t="shared" si="0"/>
        <v>5.8265965249894496</v>
      </c>
      <c r="N11" s="44">
        <f t="shared" si="1"/>
        <v>0.1371999999999991</v>
      </c>
      <c r="O11" s="29">
        <v>5.6</v>
      </c>
      <c r="P11" s="30">
        <v>6</v>
      </c>
      <c r="Q11" s="20">
        <f t="shared" si="2"/>
        <v>98.008351976273318</v>
      </c>
    </row>
    <row r="12" spans="1:18" ht="15.9" customHeight="1" x14ac:dyDescent="0.3">
      <c r="A12" s="167">
        <v>2</v>
      </c>
      <c r="B12" s="43">
        <v>5.81111111111111</v>
      </c>
      <c r="C12" s="43">
        <v>5.8127848101265824</v>
      </c>
      <c r="D12" s="44">
        <v>5.76</v>
      </c>
      <c r="E12" s="44">
        <v>5.93</v>
      </c>
      <c r="F12" s="43">
        <v>5.7999999999999989</v>
      </c>
      <c r="G12" s="43">
        <v>5.7795454545454552</v>
      </c>
      <c r="H12" s="43">
        <v>5.8869999999999996</v>
      </c>
      <c r="I12" s="43">
        <v>5.86</v>
      </c>
      <c r="J12" s="43">
        <v>5.79</v>
      </c>
      <c r="K12" s="43">
        <v>5.9333333333333345</v>
      </c>
      <c r="L12" s="42">
        <v>5.8</v>
      </c>
      <c r="M12" s="44">
        <f t="shared" si="0"/>
        <v>5.836377470911648</v>
      </c>
      <c r="N12" s="44">
        <f t="shared" si="1"/>
        <v>0.17333333333333467</v>
      </c>
      <c r="O12" s="29">
        <v>5.6</v>
      </c>
      <c r="P12" s="30">
        <v>6</v>
      </c>
      <c r="Q12" s="20">
        <f t="shared" si="2"/>
        <v>98.172875877403669</v>
      </c>
    </row>
    <row r="13" spans="1:18" ht="15.9" customHeight="1" x14ac:dyDescent="0.3">
      <c r="A13" s="167">
        <v>3</v>
      </c>
      <c r="B13" s="43"/>
      <c r="C13" s="43"/>
      <c r="D13" s="44"/>
      <c r="E13" s="44"/>
      <c r="F13" s="43"/>
      <c r="G13" s="43"/>
      <c r="H13" s="43"/>
      <c r="I13" s="43"/>
      <c r="J13" s="43"/>
      <c r="K13" s="43"/>
      <c r="L13" s="42">
        <v>5.8</v>
      </c>
      <c r="M13" s="44"/>
      <c r="N13" s="44">
        <f t="shared" si="1"/>
        <v>0</v>
      </c>
      <c r="O13" s="29">
        <v>5.6</v>
      </c>
      <c r="P13" s="30">
        <v>6</v>
      </c>
      <c r="Q13" s="20">
        <f t="shared" si="2"/>
        <v>0</v>
      </c>
    </row>
    <row r="14" spans="1:18" ht="15.9" customHeight="1" x14ac:dyDescent="0.3">
      <c r="A14" s="167">
        <v>4</v>
      </c>
      <c r="B14" s="43"/>
      <c r="C14" s="43"/>
      <c r="D14" s="44"/>
      <c r="E14" s="44"/>
      <c r="F14" s="43"/>
      <c r="G14" s="81"/>
      <c r="H14" s="43"/>
      <c r="I14" s="43"/>
      <c r="J14" s="43"/>
      <c r="K14" s="43"/>
      <c r="L14" s="42">
        <v>5.8</v>
      </c>
      <c r="M14" s="44"/>
      <c r="N14" s="44">
        <f t="shared" si="1"/>
        <v>0</v>
      </c>
      <c r="O14" s="29">
        <v>5.6</v>
      </c>
      <c r="P14" s="30">
        <v>6</v>
      </c>
      <c r="Q14" s="20">
        <f t="shared" si="2"/>
        <v>0</v>
      </c>
    </row>
    <row r="15" spans="1:18" ht="15.9" customHeight="1" x14ac:dyDescent="0.3">
      <c r="A15" s="167">
        <v>5</v>
      </c>
      <c r="B15" s="43"/>
      <c r="C15" s="43"/>
      <c r="D15" s="44"/>
      <c r="E15" s="44"/>
      <c r="F15" s="43"/>
      <c r="G15" s="43"/>
      <c r="H15" s="43"/>
      <c r="I15" s="43"/>
      <c r="J15" s="43"/>
      <c r="K15" s="43"/>
      <c r="L15" s="42">
        <v>5.8</v>
      </c>
      <c r="M15" s="44"/>
      <c r="N15" s="44">
        <f t="shared" si="1"/>
        <v>0</v>
      </c>
      <c r="O15" s="29">
        <v>5.6</v>
      </c>
      <c r="P15" s="30">
        <v>6</v>
      </c>
      <c r="Q15" s="20">
        <f t="shared" si="2"/>
        <v>0</v>
      </c>
      <c r="R15" s="7"/>
    </row>
    <row r="16" spans="1:18" ht="15.9" customHeight="1" x14ac:dyDescent="0.3">
      <c r="A16" s="167">
        <v>6</v>
      </c>
      <c r="B16" s="43"/>
      <c r="C16" s="43"/>
      <c r="D16" s="172"/>
      <c r="E16" s="44"/>
      <c r="F16" s="43"/>
      <c r="G16" s="43"/>
      <c r="H16" s="43"/>
      <c r="I16" s="43"/>
      <c r="J16" s="43"/>
      <c r="K16" s="43"/>
      <c r="L16" s="42">
        <v>5.8</v>
      </c>
      <c r="M16" s="44"/>
      <c r="N16" s="44">
        <f t="shared" si="1"/>
        <v>0</v>
      </c>
      <c r="O16" s="29">
        <v>5.6</v>
      </c>
      <c r="P16" s="30">
        <v>6</v>
      </c>
      <c r="Q16" s="20">
        <f t="shared" si="2"/>
        <v>0</v>
      </c>
      <c r="R16" s="7"/>
    </row>
    <row r="17" spans="1:18" ht="15.9" customHeight="1" x14ac:dyDescent="0.3">
      <c r="A17" s="167">
        <v>7</v>
      </c>
      <c r="B17" s="43"/>
      <c r="C17" s="43"/>
      <c r="D17" s="172"/>
      <c r="E17" s="44"/>
      <c r="F17" s="43"/>
      <c r="G17" s="43"/>
      <c r="H17" s="43"/>
      <c r="I17" s="43"/>
      <c r="J17" s="43"/>
      <c r="K17" s="43"/>
      <c r="L17" s="42">
        <v>5.8</v>
      </c>
      <c r="M17" s="44"/>
      <c r="N17" s="44">
        <f t="shared" si="1"/>
        <v>0</v>
      </c>
      <c r="O17" s="29">
        <v>5.6</v>
      </c>
      <c r="P17" s="30">
        <v>6</v>
      </c>
      <c r="Q17" s="20">
        <f t="shared" si="2"/>
        <v>0</v>
      </c>
      <c r="R17" s="7"/>
    </row>
    <row r="18" spans="1:18" ht="15.9" customHeight="1" x14ac:dyDescent="0.3">
      <c r="A18" s="167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2">
        <v>5.8</v>
      </c>
      <c r="M18" s="44"/>
      <c r="N18" s="44">
        <f t="shared" si="1"/>
        <v>0</v>
      </c>
      <c r="O18" s="29">
        <v>5.6</v>
      </c>
      <c r="P18" s="30">
        <v>6</v>
      </c>
      <c r="Q18" s="20">
        <f t="shared" si="2"/>
        <v>0</v>
      </c>
      <c r="R18" s="7"/>
    </row>
    <row r="19" spans="1:18" ht="15.9" customHeight="1" x14ac:dyDescent="0.3">
      <c r="A19" s="167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2">
        <v>5.8</v>
      </c>
      <c r="M19" s="44"/>
      <c r="N19" s="44">
        <f t="shared" si="1"/>
        <v>0</v>
      </c>
      <c r="O19" s="29">
        <v>5.6</v>
      </c>
      <c r="P19" s="30">
        <v>6</v>
      </c>
      <c r="Q19" s="20">
        <f t="shared" si="2"/>
        <v>0</v>
      </c>
      <c r="R19" s="7"/>
    </row>
    <row r="20" spans="1:18" ht="15.9" customHeight="1" x14ac:dyDescent="0.3">
      <c r="A20" s="167">
        <v>10</v>
      </c>
      <c r="B20" s="41"/>
      <c r="C20" s="59"/>
      <c r="D20" s="59"/>
      <c r="E20" s="59"/>
      <c r="F20" s="59"/>
      <c r="G20" s="59"/>
      <c r="H20" s="59"/>
      <c r="I20" s="59"/>
      <c r="J20" s="59"/>
      <c r="K20" s="59"/>
      <c r="L20" s="42">
        <v>5.8</v>
      </c>
      <c r="M20" s="44"/>
      <c r="N20" s="44">
        <f t="shared" si="1"/>
        <v>0</v>
      </c>
      <c r="O20" s="29">
        <v>5.6</v>
      </c>
      <c r="P20" s="30">
        <v>6</v>
      </c>
      <c r="Q20" s="20">
        <f t="shared" si="2"/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R20"/>
  <sheetViews>
    <sheetView zoomScale="73" zoomScaleNormal="73" workbookViewId="0">
      <selection activeCell="M12" sqref="M12"/>
    </sheetView>
  </sheetViews>
  <sheetFormatPr defaultRowHeight="13.2" x14ac:dyDescent="0.2"/>
  <cols>
    <col min="1" max="1" width="3.77734375" customWidth="1"/>
    <col min="2" max="11" width="11.77734375" customWidth="1"/>
    <col min="12" max="12" width="8.44140625" style="2" customWidth="1"/>
    <col min="13" max="13" width="11.44140625" style="2" customWidth="1"/>
    <col min="14" max="14" width="7.88671875" style="2" customWidth="1"/>
    <col min="15" max="16" width="2.6640625" style="2" customWidth="1"/>
    <col min="17" max="17" width="10.109375" bestFit="1" customWidth="1"/>
  </cols>
  <sheetData>
    <row r="1" spans="1:18" ht="20.100000000000001" customHeight="1" x14ac:dyDescent="0.45">
      <c r="F1" s="10" t="s">
        <v>54</v>
      </c>
    </row>
    <row r="2" spans="1:18" ht="16.2" x14ac:dyDescent="0.3">
      <c r="A2" s="21" t="s">
        <v>24</v>
      </c>
      <c r="B2" s="70" t="s">
        <v>25</v>
      </c>
      <c r="C2" s="70" t="s">
        <v>26</v>
      </c>
      <c r="D2" s="71" t="s">
        <v>81</v>
      </c>
      <c r="E2" s="70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99</v>
      </c>
      <c r="N2" s="74" t="s">
        <v>29</v>
      </c>
      <c r="O2" s="17" t="s">
        <v>30</v>
      </c>
      <c r="P2" s="18" t="s">
        <v>31</v>
      </c>
      <c r="Q2" s="9" t="s">
        <v>150</v>
      </c>
    </row>
    <row r="3" spans="1:18" ht="15.9" customHeight="1" x14ac:dyDescent="0.3">
      <c r="A3" s="167">
        <v>5</v>
      </c>
      <c r="B3" s="168"/>
      <c r="C3" s="168"/>
      <c r="D3" s="168"/>
      <c r="E3" s="168"/>
      <c r="F3" s="169"/>
      <c r="G3" s="168"/>
      <c r="H3" s="168"/>
      <c r="I3" s="168"/>
      <c r="J3" s="168">
        <v>1012.1</v>
      </c>
      <c r="K3" s="168"/>
      <c r="L3" s="40">
        <v>1008</v>
      </c>
      <c r="M3" s="37">
        <f t="shared" ref="M3:M12" si="0">AVERAGE(B3:K3)</f>
        <v>1012.1</v>
      </c>
      <c r="N3" s="37">
        <f>MAX(B3:K3)-MIN(B3:K3)</f>
        <v>0</v>
      </c>
      <c r="O3" s="35">
        <v>957</v>
      </c>
      <c r="P3" s="36">
        <v>1059</v>
      </c>
      <c r="Q3" s="48">
        <f>M3/M3*100</f>
        <v>100</v>
      </c>
    </row>
    <row r="4" spans="1:18" ht="15.9" customHeight="1" x14ac:dyDescent="0.35">
      <c r="A4" s="167">
        <v>6</v>
      </c>
      <c r="B4" s="42">
        <v>1014.35</v>
      </c>
      <c r="C4" s="42">
        <v>1000.5802631578948</v>
      </c>
      <c r="D4" s="37">
        <v>1025.7142857142856</v>
      </c>
      <c r="E4" s="82"/>
      <c r="F4" s="42">
        <v>1005.2777777777778</v>
      </c>
      <c r="G4" s="42">
        <v>993.3</v>
      </c>
      <c r="H4" s="42"/>
      <c r="I4" s="42">
        <v>1014.5</v>
      </c>
      <c r="J4" s="42">
        <v>1000.5802631578948</v>
      </c>
      <c r="K4" s="42"/>
      <c r="L4" s="40">
        <v>1008</v>
      </c>
      <c r="M4" s="37">
        <f t="shared" si="0"/>
        <v>1007.7575128296932</v>
      </c>
      <c r="N4" s="14">
        <f t="shared" ref="N4:N20" si="1">MAX(B4:K4)-MIN(B4:K4)</f>
        <v>32.414285714285597</v>
      </c>
      <c r="O4" s="35">
        <v>957</v>
      </c>
      <c r="P4" s="36">
        <v>1059</v>
      </c>
      <c r="Q4" s="48">
        <f>M4/M$3*100</f>
        <v>99.570942874191587</v>
      </c>
    </row>
    <row r="5" spans="1:18" ht="15.9" customHeight="1" x14ac:dyDescent="0.35">
      <c r="A5" s="167">
        <v>7</v>
      </c>
      <c r="B5" s="42">
        <v>1010.45</v>
      </c>
      <c r="C5" s="42">
        <v>995.79555555555567</v>
      </c>
      <c r="D5" s="37">
        <v>1024.4888888888891</v>
      </c>
      <c r="E5" s="82"/>
      <c r="F5" s="42">
        <v>1002.125</v>
      </c>
      <c r="G5" s="42">
        <v>1011.3735833333334</v>
      </c>
      <c r="H5" s="42"/>
      <c r="I5" s="42">
        <v>1015.28</v>
      </c>
      <c r="J5" s="42">
        <v>1023.65</v>
      </c>
      <c r="K5" s="42"/>
      <c r="L5" s="40">
        <v>1008</v>
      </c>
      <c r="M5" s="37">
        <f t="shared" si="0"/>
        <v>1011.8804325396825</v>
      </c>
      <c r="N5" s="14">
        <f t="shared" si="1"/>
        <v>28.693333333333385</v>
      </c>
      <c r="O5" s="35">
        <v>957</v>
      </c>
      <c r="P5" s="36">
        <v>1059</v>
      </c>
      <c r="Q5" s="48">
        <f t="shared" ref="Q5:Q20" si="2">M5/M$3*100</f>
        <v>99.978305754340724</v>
      </c>
    </row>
    <row r="6" spans="1:18" ht="15.9" customHeight="1" x14ac:dyDescent="0.35">
      <c r="A6" s="167">
        <v>8</v>
      </c>
      <c r="B6" s="42">
        <v>1013.4761904761905</v>
      </c>
      <c r="C6" s="42">
        <v>1000.1825581395352</v>
      </c>
      <c r="D6" s="37">
        <v>1027.0263157894738</v>
      </c>
      <c r="E6" s="82"/>
      <c r="F6" s="42">
        <v>971.15</v>
      </c>
      <c r="G6" s="42">
        <v>1000.8339615384616</v>
      </c>
      <c r="H6" s="42"/>
      <c r="I6" s="42">
        <v>1013.6</v>
      </c>
      <c r="J6" s="42">
        <v>1024.9000000000001</v>
      </c>
      <c r="K6" s="42"/>
      <c r="L6" s="40">
        <v>1008</v>
      </c>
      <c r="M6" s="37">
        <f t="shared" si="0"/>
        <v>1007.3098608490945</v>
      </c>
      <c r="N6" s="14">
        <f t="shared" si="1"/>
        <v>55.876315789473779</v>
      </c>
      <c r="O6" s="35">
        <v>957</v>
      </c>
      <c r="P6" s="36">
        <v>1059</v>
      </c>
      <c r="Q6" s="48">
        <f t="shared" si="2"/>
        <v>99.526712859311786</v>
      </c>
    </row>
    <row r="7" spans="1:18" ht="15.9" customHeight="1" x14ac:dyDescent="0.35">
      <c r="A7" s="167">
        <v>9</v>
      </c>
      <c r="B7" s="42">
        <v>1013.45</v>
      </c>
      <c r="C7" s="42">
        <v>1001.1719512195119</v>
      </c>
      <c r="D7" s="37">
        <v>1027.9733333333334</v>
      </c>
      <c r="E7" s="82"/>
      <c r="F7" s="42">
        <v>986.3</v>
      </c>
      <c r="G7" s="42">
        <v>1004.7482105263158</v>
      </c>
      <c r="H7" s="42"/>
      <c r="I7" s="42">
        <v>1014.6</v>
      </c>
      <c r="J7" s="42">
        <v>1016.13</v>
      </c>
      <c r="K7" s="42"/>
      <c r="L7" s="40">
        <v>1008</v>
      </c>
      <c r="M7" s="37">
        <f t="shared" si="0"/>
        <v>1009.1962135827374</v>
      </c>
      <c r="N7" s="14">
        <f t="shared" si="1"/>
        <v>41.673333333333403</v>
      </c>
      <c r="O7" s="35">
        <v>957</v>
      </c>
      <c r="P7" s="36">
        <v>1059</v>
      </c>
      <c r="Q7" s="48">
        <f t="shared" si="2"/>
        <v>99.713092933775059</v>
      </c>
    </row>
    <row r="8" spans="1:18" ht="15.9" customHeight="1" x14ac:dyDescent="0.35">
      <c r="A8" s="167">
        <v>10</v>
      </c>
      <c r="B8" s="42">
        <v>1013.4090909090909</v>
      </c>
      <c r="C8" s="42">
        <v>1008.5413043478263</v>
      </c>
      <c r="D8" s="37">
        <v>1032.7350000000001</v>
      </c>
      <c r="E8" s="82"/>
      <c r="F8" s="42">
        <v>1004.6818181818181</v>
      </c>
      <c r="G8" s="42">
        <v>1006.4747037037037</v>
      </c>
      <c r="H8" s="42"/>
      <c r="I8" s="42">
        <v>1015.65</v>
      </c>
      <c r="J8" s="42">
        <v>1015.12</v>
      </c>
      <c r="K8" s="42"/>
      <c r="L8" s="40">
        <v>1008</v>
      </c>
      <c r="M8" s="37">
        <f t="shared" si="0"/>
        <v>1013.8017024489199</v>
      </c>
      <c r="N8" s="14">
        <f t="shared" si="1"/>
        <v>28.053181818181997</v>
      </c>
      <c r="O8" s="35">
        <v>957</v>
      </c>
      <c r="P8" s="36">
        <v>1059</v>
      </c>
      <c r="Q8" s="48">
        <f t="shared" si="2"/>
        <v>100.16813580169153</v>
      </c>
    </row>
    <row r="9" spans="1:18" ht="15.9" customHeight="1" x14ac:dyDescent="0.35">
      <c r="A9" s="167">
        <v>11</v>
      </c>
      <c r="B9" s="42">
        <v>1012.2</v>
      </c>
      <c r="C9" s="42">
        <v>1008.6597560975611</v>
      </c>
      <c r="D9" s="37">
        <v>1022.2647058823529</v>
      </c>
      <c r="E9" s="82"/>
      <c r="F9" s="42">
        <v>1000.05</v>
      </c>
      <c r="G9" s="42">
        <v>1016.5601739130434</v>
      </c>
      <c r="H9" s="42"/>
      <c r="I9" s="42">
        <v>1015.65</v>
      </c>
      <c r="J9" s="42">
        <v>1024.8800000000001</v>
      </c>
      <c r="K9" s="42"/>
      <c r="L9" s="40">
        <v>1008</v>
      </c>
      <c r="M9" s="37">
        <f t="shared" si="0"/>
        <v>1014.3235194132795</v>
      </c>
      <c r="N9" s="14">
        <f t="shared" si="1"/>
        <v>24.830000000000155</v>
      </c>
      <c r="O9" s="35">
        <v>957</v>
      </c>
      <c r="P9" s="36">
        <v>1059</v>
      </c>
      <c r="Q9" s="48">
        <f t="shared" si="2"/>
        <v>100.2196936481849</v>
      </c>
    </row>
    <row r="10" spans="1:18" ht="15.9" customHeight="1" x14ac:dyDescent="0.35">
      <c r="A10" s="167">
        <v>12</v>
      </c>
      <c r="B10" s="42">
        <v>1010.625</v>
      </c>
      <c r="C10" s="42">
        <v>1015.2659793814438</v>
      </c>
      <c r="D10" s="37">
        <v>1009.6333333333333</v>
      </c>
      <c r="E10" s="82"/>
      <c r="F10" s="42">
        <v>1005.6315789473684</v>
      </c>
      <c r="G10" s="42">
        <v>1017.9536521739129</v>
      </c>
      <c r="H10" s="42"/>
      <c r="I10" s="42">
        <v>1012.32</v>
      </c>
      <c r="J10" s="42">
        <v>1030</v>
      </c>
      <c r="K10" s="42"/>
      <c r="L10" s="40">
        <v>1008</v>
      </c>
      <c r="M10" s="37">
        <f t="shared" si="0"/>
        <v>1014.4899348337225</v>
      </c>
      <c r="N10" s="14">
        <f t="shared" si="1"/>
        <v>24.368421052631561</v>
      </c>
      <c r="O10" s="35">
        <v>957</v>
      </c>
      <c r="P10" s="36">
        <v>1059</v>
      </c>
      <c r="Q10" s="48">
        <f t="shared" si="2"/>
        <v>100.2361362349296</v>
      </c>
    </row>
    <row r="11" spans="1:18" ht="15.9" customHeight="1" x14ac:dyDescent="0.35">
      <c r="A11" s="167">
        <v>1</v>
      </c>
      <c r="B11" s="42">
        <v>1019.05</v>
      </c>
      <c r="C11" s="42">
        <v>1011.8773195876289</v>
      </c>
      <c r="D11" s="37">
        <v>1014.2866666666666</v>
      </c>
      <c r="E11" s="82"/>
      <c r="F11" s="42">
        <v>1013.3684210526316</v>
      </c>
      <c r="G11" s="42">
        <v>1016.768</v>
      </c>
      <c r="H11" s="42"/>
      <c r="I11" s="42">
        <v>1011.71</v>
      </c>
      <c r="J11" s="42">
        <v>1018.71</v>
      </c>
      <c r="K11" s="42"/>
      <c r="L11" s="40">
        <v>1008</v>
      </c>
      <c r="M11" s="37">
        <f t="shared" si="0"/>
        <v>1015.1100581867039</v>
      </c>
      <c r="N11" s="14">
        <f t="shared" si="1"/>
        <v>7.3399999999999181</v>
      </c>
      <c r="O11" s="35">
        <v>957</v>
      </c>
      <c r="P11" s="36">
        <v>1059</v>
      </c>
      <c r="Q11" s="48">
        <f t="shared" si="2"/>
        <v>100.29740719165142</v>
      </c>
    </row>
    <row r="12" spans="1:18" ht="15.9" customHeight="1" x14ac:dyDescent="0.35">
      <c r="A12" s="167">
        <v>2</v>
      </c>
      <c r="B12" s="42">
        <v>1009.1666666666666</v>
      </c>
      <c r="C12" s="42">
        <v>1015.1230769230766</v>
      </c>
      <c r="D12" s="37">
        <v>1010.9499999999999</v>
      </c>
      <c r="E12" s="82"/>
      <c r="F12" s="42">
        <v>1006.1764705882352</v>
      </c>
      <c r="G12" s="42">
        <v>1006.2280454545454</v>
      </c>
      <c r="H12" s="42"/>
      <c r="I12" s="42">
        <v>1009.11</v>
      </c>
      <c r="J12" s="42">
        <v>1020.23</v>
      </c>
      <c r="K12" s="42"/>
      <c r="L12" s="40">
        <v>1008</v>
      </c>
      <c r="M12" s="37">
        <f t="shared" si="0"/>
        <v>1010.9977513760748</v>
      </c>
      <c r="N12" s="14">
        <f t="shared" si="1"/>
        <v>14.053529411764771</v>
      </c>
      <c r="O12" s="35">
        <v>957</v>
      </c>
      <c r="P12" s="36">
        <v>1059</v>
      </c>
      <c r="Q12" s="48">
        <f t="shared" si="2"/>
        <v>99.891092913355877</v>
      </c>
    </row>
    <row r="13" spans="1:18" ht="15.9" customHeight="1" x14ac:dyDescent="0.35">
      <c r="A13" s="167">
        <v>3</v>
      </c>
      <c r="B13" s="42"/>
      <c r="C13" s="42"/>
      <c r="D13" s="37"/>
      <c r="E13" s="82"/>
      <c r="F13" s="42"/>
      <c r="G13" s="42"/>
      <c r="H13" s="42"/>
      <c r="I13" s="42"/>
      <c r="J13" s="42"/>
      <c r="K13" s="42"/>
      <c r="L13" s="40">
        <v>1008</v>
      </c>
      <c r="M13" s="37"/>
      <c r="N13" s="14">
        <f t="shared" si="1"/>
        <v>0</v>
      </c>
      <c r="O13" s="35">
        <v>957</v>
      </c>
      <c r="P13" s="36">
        <v>1059</v>
      </c>
      <c r="Q13" s="48">
        <f t="shared" si="2"/>
        <v>0</v>
      </c>
    </row>
    <row r="14" spans="1:18" ht="15.9" customHeight="1" x14ac:dyDescent="0.35">
      <c r="A14" s="167">
        <v>4</v>
      </c>
      <c r="B14" s="42"/>
      <c r="C14" s="42"/>
      <c r="D14" s="37"/>
      <c r="E14" s="82"/>
      <c r="F14" s="42"/>
      <c r="G14" s="41"/>
      <c r="H14" s="42"/>
      <c r="I14" s="42"/>
      <c r="J14" s="42"/>
      <c r="K14" s="42"/>
      <c r="L14" s="40">
        <v>1008</v>
      </c>
      <c r="M14" s="37"/>
      <c r="N14" s="14">
        <f t="shared" si="1"/>
        <v>0</v>
      </c>
      <c r="O14" s="35">
        <v>957</v>
      </c>
      <c r="P14" s="36">
        <v>1059</v>
      </c>
      <c r="Q14" s="48">
        <f t="shared" si="2"/>
        <v>0</v>
      </c>
    </row>
    <row r="15" spans="1:18" ht="15.9" customHeight="1" x14ac:dyDescent="0.35">
      <c r="A15" s="167">
        <v>5</v>
      </c>
      <c r="B15" s="42"/>
      <c r="C15" s="42"/>
      <c r="D15" s="37"/>
      <c r="E15" s="82"/>
      <c r="F15" s="42"/>
      <c r="G15" s="42"/>
      <c r="H15" s="42"/>
      <c r="I15" s="42"/>
      <c r="J15" s="42"/>
      <c r="K15" s="42"/>
      <c r="L15" s="40">
        <v>1008</v>
      </c>
      <c r="M15" s="37"/>
      <c r="N15" s="14">
        <f t="shared" si="1"/>
        <v>0</v>
      </c>
      <c r="O15" s="35">
        <v>957</v>
      </c>
      <c r="P15" s="36">
        <v>1059</v>
      </c>
      <c r="Q15" s="48">
        <f t="shared" si="2"/>
        <v>0</v>
      </c>
      <c r="R15" s="7"/>
    </row>
    <row r="16" spans="1:18" ht="15.9" customHeight="1" x14ac:dyDescent="0.35">
      <c r="A16" s="167">
        <v>6</v>
      </c>
      <c r="B16" s="42"/>
      <c r="C16" s="42"/>
      <c r="D16" s="37"/>
      <c r="E16" s="82"/>
      <c r="F16" s="42"/>
      <c r="G16" s="42"/>
      <c r="H16" s="42"/>
      <c r="I16" s="42"/>
      <c r="J16" s="42"/>
      <c r="K16" s="42"/>
      <c r="L16" s="40">
        <v>1008</v>
      </c>
      <c r="M16" s="37"/>
      <c r="N16" s="14">
        <f t="shared" si="1"/>
        <v>0</v>
      </c>
      <c r="O16" s="35">
        <v>957</v>
      </c>
      <c r="P16" s="36">
        <v>1059</v>
      </c>
      <c r="Q16" s="48">
        <f t="shared" si="2"/>
        <v>0</v>
      </c>
      <c r="R16" s="7"/>
    </row>
    <row r="17" spans="1:18" ht="15.9" customHeight="1" x14ac:dyDescent="0.35">
      <c r="A17" s="167">
        <v>7</v>
      </c>
      <c r="B17" s="42"/>
      <c r="C17" s="42"/>
      <c r="D17" s="37"/>
      <c r="E17" s="82"/>
      <c r="F17" s="42"/>
      <c r="G17" s="42"/>
      <c r="H17" s="42"/>
      <c r="I17" s="42"/>
      <c r="J17" s="42"/>
      <c r="K17" s="42"/>
      <c r="L17" s="40">
        <v>1008</v>
      </c>
      <c r="M17" s="37"/>
      <c r="N17" s="14">
        <f t="shared" si="1"/>
        <v>0</v>
      </c>
      <c r="O17" s="35">
        <v>957</v>
      </c>
      <c r="P17" s="36">
        <v>1059</v>
      </c>
      <c r="Q17" s="48">
        <f t="shared" si="2"/>
        <v>0</v>
      </c>
      <c r="R17" s="7"/>
    </row>
    <row r="18" spans="1:18" ht="15.9" customHeight="1" x14ac:dyDescent="0.35">
      <c r="A18" s="167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0">
        <v>1008</v>
      </c>
      <c r="M18" s="37"/>
      <c r="N18" s="14">
        <f t="shared" si="1"/>
        <v>0</v>
      </c>
      <c r="O18" s="35">
        <v>957</v>
      </c>
      <c r="P18" s="36">
        <v>1059</v>
      </c>
      <c r="Q18" s="48">
        <f t="shared" si="2"/>
        <v>0</v>
      </c>
      <c r="R18" s="7"/>
    </row>
    <row r="19" spans="1:18" ht="15.9" customHeight="1" x14ac:dyDescent="0.35">
      <c r="A19" s="167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0">
        <v>1008</v>
      </c>
      <c r="M19" s="37"/>
      <c r="N19" s="14">
        <f t="shared" si="1"/>
        <v>0</v>
      </c>
      <c r="O19" s="35">
        <v>957</v>
      </c>
      <c r="P19" s="36">
        <v>1059</v>
      </c>
      <c r="Q19" s="48">
        <f t="shared" si="2"/>
        <v>0</v>
      </c>
      <c r="R19" s="7"/>
    </row>
    <row r="20" spans="1:18" ht="15.9" customHeight="1" x14ac:dyDescent="0.35">
      <c r="A20" s="167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40">
        <v>1008</v>
      </c>
      <c r="M20" s="37"/>
      <c r="N20" s="14">
        <f t="shared" si="1"/>
        <v>0</v>
      </c>
      <c r="O20" s="35">
        <v>957</v>
      </c>
      <c r="P20" s="36">
        <v>1059</v>
      </c>
      <c r="Q20" s="48">
        <f t="shared" si="2"/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R20"/>
  <sheetViews>
    <sheetView zoomScale="73" zoomScaleNormal="73" workbookViewId="0">
      <selection activeCell="M12" sqref="M12"/>
    </sheetView>
  </sheetViews>
  <sheetFormatPr defaultRowHeight="13.2" x14ac:dyDescent="0.2"/>
  <cols>
    <col min="1" max="1" width="3.77734375" customWidth="1"/>
    <col min="2" max="2" width="10.109375" customWidth="1"/>
    <col min="3" max="3" width="10.44140625" bestFit="1" customWidth="1"/>
    <col min="4" max="4" width="9.88671875" customWidth="1"/>
    <col min="5" max="6" width="9.44140625" customWidth="1"/>
    <col min="7" max="7" width="9.88671875" customWidth="1"/>
    <col min="8" max="8" width="8.77734375" customWidth="1"/>
    <col min="9" max="9" width="10.6640625" customWidth="1"/>
    <col min="10" max="10" width="10.21875" customWidth="1"/>
    <col min="11" max="11" width="9.33203125" customWidth="1"/>
    <col min="12" max="12" width="7.44140625" style="2" customWidth="1"/>
    <col min="13" max="13" width="9.77734375" style="2" customWidth="1"/>
    <col min="14" max="14" width="7.88671875" style="2" customWidth="1"/>
    <col min="15" max="16" width="2.6640625" style="2" customWidth="1"/>
    <col min="17" max="17" width="10.109375" bestFit="1" customWidth="1"/>
  </cols>
  <sheetData>
    <row r="1" spans="1:18" ht="20.100000000000001" customHeight="1" x14ac:dyDescent="0.45">
      <c r="F1" s="10" t="s">
        <v>55</v>
      </c>
    </row>
    <row r="2" spans="1:18" ht="16.2" x14ac:dyDescent="0.3">
      <c r="A2" s="21" t="s">
        <v>24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99</v>
      </c>
      <c r="N2" s="74" t="s">
        <v>29</v>
      </c>
      <c r="O2" s="17" t="s">
        <v>30</v>
      </c>
      <c r="P2" s="18" t="s">
        <v>31</v>
      </c>
      <c r="Q2" s="9" t="s">
        <v>150</v>
      </c>
    </row>
    <row r="3" spans="1:18" ht="15.9" customHeight="1" x14ac:dyDescent="0.3">
      <c r="A3" s="167">
        <v>5</v>
      </c>
      <c r="B3" s="168"/>
      <c r="C3" s="168"/>
      <c r="D3" s="168"/>
      <c r="E3" s="168"/>
      <c r="F3" s="169"/>
      <c r="G3" s="168"/>
      <c r="H3" s="168"/>
      <c r="I3" s="168"/>
      <c r="J3" s="168">
        <v>210.7</v>
      </c>
      <c r="K3" s="168"/>
      <c r="L3" s="40">
        <v>215</v>
      </c>
      <c r="M3" s="37">
        <f t="shared" ref="M3:M12" si="0">AVERAGE(B3:K3)</f>
        <v>210.7</v>
      </c>
      <c r="N3" s="37">
        <f t="shared" ref="N3:N20" si="1">MAX(B3:K3)-MIN(B3:K3)</f>
        <v>0</v>
      </c>
      <c r="O3" s="35">
        <v>193</v>
      </c>
      <c r="P3" s="36">
        <v>237</v>
      </c>
      <c r="Q3" s="48">
        <f>M3/M3*100</f>
        <v>100</v>
      </c>
    </row>
    <row r="4" spans="1:18" ht="15.9" customHeight="1" x14ac:dyDescent="0.3">
      <c r="A4" s="167">
        <v>6</v>
      </c>
      <c r="B4" s="42">
        <v>215.65</v>
      </c>
      <c r="C4" s="42">
        <v>219.56329113924045</v>
      </c>
      <c r="D4" s="37">
        <v>218.24375000000001</v>
      </c>
      <c r="E4" s="82"/>
      <c r="F4" s="42">
        <v>215.83333333333334</v>
      </c>
      <c r="G4" s="42">
        <v>217.9</v>
      </c>
      <c r="H4" s="42"/>
      <c r="I4" s="42">
        <v>218.7</v>
      </c>
      <c r="J4" s="42">
        <v>219.56329113924045</v>
      </c>
      <c r="K4" s="42"/>
      <c r="L4" s="40">
        <v>215</v>
      </c>
      <c r="M4" s="37">
        <f t="shared" si="0"/>
        <v>217.92195223025919</v>
      </c>
      <c r="N4" s="37">
        <f t="shared" si="1"/>
        <v>3.9132911392404424</v>
      </c>
      <c r="O4" s="35">
        <v>193</v>
      </c>
      <c r="P4" s="36">
        <v>237</v>
      </c>
      <c r="Q4" s="48">
        <f>M4/M$3*100</f>
        <v>103.42759953975282</v>
      </c>
    </row>
    <row r="5" spans="1:18" ht="15.9" customHeight="1" x14ac:dyDescent="0.3">
      <c r="A5" s="167">
        <v>7</v>
      </c>
      <c r="B5" s="42">
        <v>214.6</v>
      </c>
      <c r="C5" s="42">
        <v>219.55777777777772</v>
      </c>
      <c r="D5" s="37">
        <v>222.9</v>
      </c>
      <c r="E5" s="82"/>
      <c r="F5" s="42">
        <v>218.0625</v>
      </c>
      <c r="G5" s="42">
        <v>212.61391666666665</v>
      </c>
      <c r="H5" s="42"/>
      <c r="I5" s="42">
        <v>215.89</v>
      </c>
      <c r="J5" s="42">
        <v>206.72</v>
      </c>
      <c r="K5" s="42"/>
      <c r="L5" s="40">
        <v>215</v>
      </c>
      <c r="M5" s="37">
        <f t="shared" si="0"/>
        <v>215.76345634920631</v>
      </c>
      <c r="N5" s="37">
        <f t="shared" si="1"/>
        <v>16.180000000000007</v>
      </c>
      <c r="O5" s="35">
        <v>193</v>
      </c>
      <c r="P5" s="36">
        <v>237</v>
      </c>
      <c r="Q5" s="48">
        <f t="shared" ref="Q5:Q20" si="2">M5/M$3*100</f>
        <v>102.40315915956637</v>
      </c>
    </row>
    <row r="6" spans="1:18" ht="15.9" customHeight="1" x14ac:dyDescent="0.3">
      <c r="A6" s="167">
        <v>8</v>
      </c>
      <c r="B6" s="42">
        <v>216.61904761904762</v>
      </c>
      <c r="C6" s="42">
        <v>217.58571428571423</v>
      </c>
      <c r="D6" s="37">
        <v>217.04444444444439</v>
      </c>
      <c r="E6" s="82"/>
      <c r="F6" s="42">
        <v>215.65</v>
      </c>
      <c r="G6" s="42">
        <v>213.48699999999999</v>
      </c>
      <c r="H6" s="42"/>
      <c r="I6" s="42">
        <v>216.25</v>
      </c>
      <c r="J6" s="42">
        <v>209.96</v>
      </c>
      <c r="K6" s="42"/>
      <c r="L6" s="40">
        <v>215</v>
      </c>
      <c r="M6" s="37">
        <f t="shared" si="0"/>
        <v>215.22802947845804</v>
      </c>
      <c r="N6" s="37">
        <f t="shared" si="1"/>
        <v>7.6257142857142242</v>
      </c>
      <c r="O6" s="35">
        <v>193</v>
      </c>
      <c r="P6" s="36">
        <v>237</v>
      </c>
      <c r="Q6" s="48">
        <f t="shared" si="2"/>
        <v>102.14904104340677</v>
      </c>
    </row>
    <row r="7" spans="1:18" ht="15.9" customHeight="1" x14ac:dyDescent="0.3">
      <c r="A7" s="167">
        <v>9</v>
      </c>
      <c r="B7" s="42">
        <v>216.2</v>
      </c>
      <c r="C7" s="42">
        <v>216.63953488372098</v>
      </c>
      <c r="D7" s="37">
        <v>216.74999999999997</v>
      </c>
      <c r="E7" s="82"/>
      <c r="F7" s="42">
        <v>215.55</v>
      </c>
      <c r="G7" s="42">
        <v>218.37284210526315</v>
      </c>
      <c r="H7" s="42"/>
      <c r="I7" s="42">
        <v>217</v>
      </c>
      <c r="J7" s="42">
        <v>204.04</v>
      </c>
      <c r="K7" s="42"/>
      <c r="L7" s="40">
        <v>215</v>
      </c>
      <c r="M7" s="37">
        <f t="shared" si="0"/>
        <v>214.93605385556913</v>
      </c>
      <c r="N7" s="37">
        <f t="shared" si="1"/>
        <v>14.332842105263154</v>
      </c>
      <c r="O7" s="35">
        <v>193</v>
      </c>
      <c r="P7" s="36">
        <v>237</v>
      </c>
      <c r="Q7" s="48">
        <f t="shared" si="2"/>
        <v>102.01046694616475</v>
      </c>
    </row>
    <row r="8" spans="1:18" ht="15.9" customHeight="1" x14ac:dyDescent="0.3">
      <c r="A8" s="167">
        <v>10</v>
      </c>
      <c r="B8" s="42">
        <v>215.68181818181819</v>
      </c>
      <c r="C8" s="42">
        <v>219.77422680412377</v>
      </c>
      <c r="D8" s="37">
        <v>215.10909090909092</v>
      </c>
      <c r="E8" s="82"/>
      <c r="F8" s="42">
        <v>216.95454545454547</v>
      </c>
      <c r="G8" s="42">
        <v>217.59318518518521</v>
      </c>
      <c r="H8" s="42"/>
      <c r="I8" s="42">
        <v>217.1</v>
      </c>
      <c r="J8" s="42">
        <v>204.35</v>
      </c>
      <c r="K8" s="42"/>
      <c r="L8" s="40">
        <v>215</v>
      </c>
      <c r="M8" s="37">
        <f t="shared" si="0"/>
        <v>215.22326664782332</v>
      </c>
      <c r="N8" s="37">
        <f t="shared" si="1"/>
        <v>15.424226804123776</v>
      </c>
      <c r="O8" s="35">
        <v>193</v>
      </c>
      <c r="P8" s="36">
        <v>237</v>
      </c>
      <c r="Q8" s="48">
        <f t="shared" si="2"/>
        <v>102.14678056375099</v>
      </c>
    </row>
    <row r="9" spans="1:18" ht="15.9" customHeight="1" x14ac:dyDescent="0.3">
      <c r="A9" s="167">
        <v>11</v>
      </c>
      <c r="B9" s="42">
        <v>215.75</v>
      </c>
      <c r="C9" s="42">
        <v>219.29411764705898</v>
      </c>
      <c r="D9" s="37">
        <v>216.63529411764708</v>
      </c>
      <c r="E9" s="82"/>
      <c r="F9" s="42">
        <v>214.45</v>
      </c>
      <c r="G9" s="42">
        <v>214.83986956521736</v>
      </c>
      <c r="H9" s="42"/>
      <c r="I9" s="42">
        <v>216.93</v>
      </c>
      <c r="J9" s="42">
        <v>214.92</v>
      </c>
      <c r="K9" s="42"/>
      <c r="L9" s="40">
        <v>215</v>
      </c>
      <c r="M9" s="37">
        <f t="shared" si="0"/>
        <v>216.11704018998907</v>
      </c>
      <c r="N9" s="37">
        <f t="shared" si="1"/>
        <v>4.8441176470589937</v>
      </c>
      <c r="O9" s="35">
        <v>193</v>
      </c>
      <c r="P9" s="36">
        <v>237</v>
      </c>
      <c r="Q9" s="48">
        <f t="shared" si="2"/>
        <v>102.57097303748888</v>
      </c>
    </row>
    <row r="10" spans="1:18" ht="15.9" customHeight="1" x14ac:dyDescent="0.3">
      <c r="A10" s="167">
        <v>12</v>
      </c>
      <c r="B10" s="42">
        <v>216.8125</v>
      </c>
      <c r="C10" s="42">
        <v>218.04953271028052</v>
      </c>
      <c r="D10" s="37">
        <v>218.06666666666669</v>
      </c>
      <c r="E10" s="82"/>
      <c r="F10" s="42">
        <v>217.47368421052633</v>
      </c>
      <c r="G10" s="42">
        <v>213.97900000000004</v>
      </c>
      <c r="H10" s="42"/>
      <c r="I10" s="42">
        <v>213.11</v>
      </c>
      <c r="J10" s="42">
        <v>207.04</v>
      </c>
      <c r="K10" s="42"/>
      <c r="L10" s="40">
        <v>215</v>
      </c>
      <c r="M10" s="37">
        <f t="shared" si="0"/>
        <v>214.93305479821052</v>
      </c>
      <c r="N10" s="37">
        <f t="shared" si="1"/>
        <v>11.026666666666699</v>
      </c>
      <c r="O10" s="35">
        <v>193</v>
      </c>
      <c r="P10" s="36">
        <v>237</v>
      </c>
      <c r="Q10" s="48">
        <f t="shared" si="2"/>
        <v>102.00904356820624</v>
      </c>
    </row>
    <row r="11" spans="1:18" ht="15.9" customHeight="1" x14ac:dyDescent="0.3">
      <c r="A11" s="167">
        <v>1</v>
      </c>
      <c r="B11" s="42">
        <v>217</v>
      </c>
      <c r="C11" s="42">
        <v>220.04326923076937</v>
      </c>
      <c r="D11" s="37">
        <v>218.9</v>
      </c>
      <c r="E11" s="82"/>
      <c r="F11" s="42">
        <v>215.73684210526315</v>
      </c>
      <c r="G11" s="42">
        <v>215.54068000000007</v>
      </c>
      <c r="H11" s="42"/>
      <c r="I11" s="42">
        <v>215.47</v>
      </c>
      <c r="J11" s="42">
        <v>204.42</v>
      </c>
      <c r="K11" s="42"/>
      <c r="L11" s="40">
        <v>215</v>
      </c>
      <c r="M11" s="37">
        <f t="shared" si="0"/>
        <v>215.30154161943324</v>
      </c>
      <c r="N11" s="37">
        <f t="shared" si="1"/>
        <v>15.623269230769381</v>
      </c>
      <c r="O11" s="35">
        <v>193</v>
      </c>
      <c r="P11" s="36">
        <v>237</v>
      </c>
      <c r="Q11" s="48">
        <f t="shared" si="2"/>
        <v>102.18393052654639</v>
      </c>
    </row>
    <row r="12" spans="1:18" ht="15.9" customHeight="1" x14ac:dyDescent="0.3">
      <c r="A12" s="167">
        <v>2</v>
      </c>
      <c r="B12" s="42">
        <v>217.22222222222223</v>
      </c>
      <c r="C12" s="42">
        <v>220.50465116279076</v>
      </c>
      <c r="D12" s="37">
        <v>217.4111111111111</v>
      </c>
      <c r="E12" s="82"/>
      <c r="F12" s="42">
        <v>223</v>
      </c>
      <c r="G12" s="42">
        <v>216.82195454545456</v>
      </c>
      <c r="H12" s="42"/>
      <c r="I12" s="42">
        <v>214.47</v>
      </c>
      <c r="J12" s="42">
        <v>202.32</v>
      </c>
      <c r="K12" s="42"/>
      <c r="L12" s="40">
        <v>215</v>
      </c>
      <c r="M12" s="37">
        <f t="shared" si="0"/>
        <v>215.96427700593981</v>
      </c>
      <c r="N12" s="37">
        <f t="shared" si="1"/>
        <v>20.680000000000007</v>
      </c>
      <c r="O12" s="35">
        <v>193</v>
      </c>
      <c r="P12" s="36">
        <v>237</v>
      </c>
      <c r="Q12" s="48">
        <f t="shared" si="2"/>
        <v>102.4984703397911</v>
      </c>
    </row>
    <row r="13" spans="1:18" ht="15.9" customHeight="1" x14ac:dyDescent="0.3">
      <c r="A13" s="167">
        <v>3</v>
      </c>
      <c r="B13" s="42"/>
      <c r="C13" s="42"/>
      <c r="D13" s="37"/>
      <c r="E13" s="82"/>
      <c r="F13" s="42"/>
      <c r="G13" s="42"/>
      <c r="H13" s="42"/>
      <c r="I13" s="42"/>
      <c r="J13" s="42"/>
      <c r="K13" s="42"/>
      <c r="L13" s="40">
        <v>215</v>
      </c>
      <c r="M13" s="37"/>
      <c r="N13" s="37">
        <f t="shared" si="1"/>
        <v>0</v>
      </c>
      <c r="O13" s="35">
        <v>193</v>
      </c>
      <c r="P13" s="36">
        <v>237</v>
      </c>
      <c r="Q13" s="48">
        <f t="shared" si="2"/>
        <v>0</v>
      </c>
    </row>
    <row r="14" spans="1:18" ht="15.9" customHeight="1" x14ac:dyDescent="0.3">
      <c r="A14" s="167">
        <v>4</v>
      </c>
      <c r="B14" s="42"/>
      <c r="C14" s="42"/>
      <c r="D14" s="37"/>
      <c r="E14" s="82"/>
      <c r="F14" s="42"/>
      <c r="G14" s="41"/>
      <c r="H14" s="42"/>
      <c r="I14" s="42"/>
      <c r="J14" s="42"/>
      <c r="K14" s="42"/>
      <c r="L14" s="40">
        <v>215</v>
      </c>
      <c r="M14" s="37"/>
      <c r="N14" s="37">
        <f t="shared" si="1"/>
        <v>0</v>
      </c>
      <c r="O14" s="35">
        <v>193</v>
      </c>
      <c r="P14" s="36">
        <v>237</v>
      </c>
      <c r="Q14" s="48">
        <f t="shared" si="2"/>
        <v>0</v>
      </c>
    </row>
    <row r="15" spans="1:18" ht="15.9" customHeight="1" x14ac:dyDescent="0.3">
      <c r="A15" s="167">
        <v>5</v>
      </c>
      <c r="B15" s="42"/>
      <c r="C15" s="42"/>
      <c r="D15" s="37"/>
      <c r="E15" s="82"/>
      <c r="F15" s="42"/>
      <c r="G15" s="42"/>
      <c r="H15" s="42"/>
      <c r="I15" s="42"/>
      <c r="J15" s="42"/>
      <c r="K15" s="42"/>
      <c r="L15" s="40">
        <v>215</v>
      </c>
      <c r="M15" s="37"/>
      <c r="N15" s="37">
        <f t="shared" si="1"/>
        <v>0</v>
      </c>
      <c r="O15" s="35">
        <v>193</v>
      </c>
      <c r="P15" s="36">
        <v>237</v>
      </c>
      <c r="Q15" s="48">
        <f t="shared" si="2"/>
        <v>0</v>
      </c>
      <c r="R15" s="7"/>
    </row>
    <row r="16" spans="1:18" ht="15.9" customHeight="1" x14ac:dyDescent="0.3">
      <c r="A16" s="167">
        <v>6</v>
      </c>
      <c r="B16" s="42"/>
      <c r="C16" s="42"/>
      <c r="D16" s="37"/>
      <c r="E16" s="82"/>
      <c r="F16" s="42"/>
      <c r="G16" s="42"/>
      <c r="H16" s="42"/>
      <c r="I16" s="42"/>
      <c r="J16" s="42"/>
      <c r="K16" s="42"/>
      <c r="L16" s="40">
        <v>215</v>
      </c>
      <c r="M16" s="37"/>
      <c r="N16" s="37">
        <f t="shared" si="1"/>
        <v>0</v>
      </c>
      <c r="O16" s="35">
        <v>193</v>
      </c>
      <c r="P16" s="36">
        <v>237</v>
      </c>
      <c r="Q16" s="48">
        <f t="shared" si="2"/>
        <v>0</v>
      </c>
      <c r="R16" s="7"/>
    </row>
    <row r="17" spans="1:18" ht="15.9" customHeight="1" x14ac:dyDescent="0.3">
      <c r="A17" s="167">
        <v>7</v>
      </c>
      <c r="B17" s="42"/>
      <c r="C17" s="42"/>
      <c r="D17" s="37"/>
      <c r="E17" s="82"/>
      <c r="F17" s="42"/>
      <c r="G17" s="42"/>
      <c r="H17" s="42"/>
      <c r="I17" s="42"/>
      <c r="J17" s="42"/>
      <c r="K17" s="42"/>
      <c r="L17" s="40">
        <v>215</v>
      </c>
      <c r="M17" s="37"/>
      <c r="N17" s="37">
        <f t="shared" si="1"/>
        <v>0</v>
      </c>
      <c r="O17" s="35">
        <v>193</v>
      </c>
      <c r="P17" s="36">
        <v>237</v>
      </c>
      <c r="Q17" s="48">
        <f t="shared" si="2"/>
        <v>0</v>
      </c>
      <c r="R17" s="7"/>
    </row>
    <row r="18" spans="1:18" ht="15.9" customHeight="1" x14ac:dyDescent="0.3">
      <c r="A18" s="167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0">
        <v>215</v>
      </c>
      <c r="M18" s="37"/>
      <c r="N18" s="37">
        <f t="shared" si="1"/>
        <v>0</v>
      </c>
      <c r="O18" s="35">
        <v>193</v>
      </c>
      <c r="P18" s="36">
        <v>237</v>
      </c>
      <c r="Q18" s="48">
        <f t="shared" si="2"/>
        <v>0</v>
      </c>
      <c r="R18" s="7"/>
    </row>
    <row r="19" spans="1:18" ht="15.9" customHeight="1" x14ac:dyDescent="0.3">
      <c r="A19" s="167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0">
        <v>215</v>
      </c>
      <c r="M19" s="37"/>
      <c r="N19" s="37">
        <f t="shared" si="1"/>
        <v>0</v>
      </c>
      <c r="O19" s="35">
        <v>193</v>
      </c>
      <c r="P19" s="36">
        <v>237</v>
      </c>
      <c r="Q19" s="48">
        <f t="shared" si="2"/>
        <v>0</v>
      </c>
      <c r="R19" s="7"/>
    </row>
    <row r="20" spans="1:18" ht="15.9" customHeight="1" x14ac:dyDescent="0.3">
      <c r="A20" s="167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40">
        <v>215</v>
      </c>
      <c r="M20" s="37"/>
      <c r="N20" s="37">
        <f t="shared" si="1"/>
        <v>0</v>
      </c>
      <c r="O20" s="35">
        <v>193</v>
      </c>
      <c r="P20" s="36">
        <v>237</v>
      </c>
      <c r="Q20" s="48">
        <f t="shared" si="2"/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20"/>
  <sheetViews>
    <sheetView zoomScale="73" zoomScaleNormal="73" workbookViewId="0">
      <selection activeCell="M12" sqref="M12"/>
    </sheetView>
  </sheetViews>
  <sheetFormatPr defaultRowHeight="13.2" x14ac:dyDescent="0.2"/>
  <cols>
    <col min="1" max="1" width="3.6640625" customWidth="1"/>
    <col min="2" max="2" width="8.109375" customWidth="1"/>
    <col min="4" max="4" width="8.77734375" customWidth="1"/>
    <col min="5" max="5" width="10.44140625" customWidth="1"/>
    <col min="6" max="6" width="9.44140625" customWidth="1"/>
    <col min="7" max="8" width="8.77734375" customWidth="1"/>
    <col min="9" max="9" width="10.6640625" customWidth="1"/>
    <col min="10" max="11" width="8.6640625" customWidth="1"/>
    <col min="12" max="12" width="6.88671875" customWidth="1"/>
    <col min="13" max="13" width="9.77734375" customWidth="1"/>
    <col min="14" max="14" width="8.21875" customWidth="1"/>
    <col min="15" max="16" width="2.6640625" customWidth="1"/>
    <col min="17" max="17" width="10.109375" bestFit="1" customWidth="1"/>
  </cols>
  <sheetData>
    <row r="1" spans="1:19" ht="20.100000000000001" customHeight="1" x14ac:dyDescent="0.45">
      <c r="F1" s="10" t="s">
        <v>15</v>
      </c>
    </row>
    <row r="2" spans="1:19" s="19" customFormat="1" ht="15.9" customHeight="1" x14ac:dyDescent="0.3">
      <c r="A2" s="21" t="s">
        <v>24</v>
      </c>
      <c r="B2" s="70" t="s">
        <v>25</v>
      </c>
      <c r="C2" s="70" t="s">
        <v>26</v>
      </c>
      <c r="D2" s="71" t="s">
        <v>81</v>
      </c>
      <c r="E2" s="69" t="s">
        <v>147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40</v>
      </c>
      <c r="N2" s="74" t="s">
        <v>29</v>
      </c>
      <c r="O2" s="17" t="s">
        <v>30</v>
      </c>
      <c r="P2" s="18" t="s">
        <v>31</v>
      </c>
      <c r="Q2" s="9" t="s">
        <v>150</v>
      </c>
      <c r="R2"/>
      <c r="S2"/>
    </row>
    <row r="3" spans="1:19" s="19" customFormat="1" ht="15.9" customHeight="1" x14ac:dyDescent="0.3">
      <c r="A3" s="167">
        <v>5</v>
      </c>
      <c r="B3" s="170"/>
      <c r="C3" s="170"/>
      <c r="D3" s="170"/>
      <c r="E3" s="170">
        <v>5.25</v>
      </c>
      <c r="F3" s="171"/>
      <c r="G3" s="170"/>
      <c r="H3" s="170"/>
      <c r="I3" s="170"/>
      <c r="J3" s="170">
        <v>5.19</v>
      </c>
      <c r="K3" s="170"/>
      <c r="L3" s="42">
        <v>5.2</v>
      </c>
      <c r="M3" s="44">
        <f t="shared" ref="M3" si="0">AVERAGE(B3:K3)</f>
        <v>5.2200000000000006</v>
      </c>
      <c r="N3" s="44">
        <f t="shared" ref="N3:N20" si="1">MAX(B3:K3)-MIN(B3:K3)</f>
        <v>5.9999999999999609E-2</v>
      </c>
      <c r="O3" s="17">
        <v>5</v>
      </c>
      <c r="P3" s="18">
        <v>5.4</v>
      </c>
      <c r="Q3" s="20">
        <f>M3/M3*100</f>
        <v>100</v>
      </c>
    </row>
    <row r="4" spans="1:19" s="19" customFormat="1" ht="15.9" customHeight="1" x14ac:dyDescent="0.3">
      <c r="A4" s="167">
        <v>6</v>
      </c>
      <c r="B4" s="43">
        <v>5.1924999999999999</v>
      </c>
      <c r="C4" s="43">
        <v>5.2280519480519487</v>
      </c>
      <c r="D4" s="44">
        <v>5.2105263157894726</v>
      </c>
      <c r="E4" s="44">
        <v>5.2530000000000001</v>
      </c>
      <c r="F4" s="43">
        <v>5.2833333333333323</v>
      </c>
      <c r="G4" s="43">
        <v>5.22</v>
      </c>
      <c r="H4" s="43">
        <v>5.2590000000000003</v>
      </c>
      <c r="I4" s="43">
        <v>5.21</v>
      </c>
      <c r="J4" s="43">
        <v>5.2280519480519487</v>
      </c>
      <c r="K4" s="43">
        <v>5.2055555555555575</v>
      </c>
      <c r="L4" s="42">
        <v>5.2</v>
      </c>
      <c r="M4" s="44">
        <f t="shared" ref="M4:M10" si="2">AVERAGE(B4:K4)</f>
        <v>5.2290019100782255</v>
      </c>
      <c r="N4" s="44">
        <f t="shared" si="1"/>
        <v>9.0833333333332433E-2</v>
      </c>
      <c r="O4" s="17">
        <v>5</v>
      </c>
      <c r="P4" s="18">
        <v>5.4</v>
      </c>
      <c r="Q4" s="48">
        <f>M4/M$3*100</f>
        <v>100.17245038464033</v>
      </c>
    </row>
    <row r="5" spans="1:19" s="19" customFormat="1" ht="15.9" customHeight="1" x14ac:dyDescent="0.3">
      <c r="A5" s="167">
        <v>7</v>
      </c>
      <c r="B5" s="43">
        <v>5.192499999999999</v>
      </c>
      <c r="C5" s="43">
        <v>5.2285555555555598</v>
      </c>
      <c r="D5" s="44">
        <v>5.2089999999999996</v>
      </c>
      <c r="E5" s="44">
        <v>5.2510000000000003</v>
      </c>
      <c r="F5" s="43">
        <v>5.2625000000000002</v>
      </c>
      <c r="G5" s="43">
        <v>5.2389166666666673</v>
      </c>
      <c r="H5" s="43">
        <v>5.2709999999999999</v>
      </c>
      <c r="I5" s="43">
        <v>5.22</v>
      </c>
      <c r="J5" s="43">
        <v>5.21</v>
      </c>
      <c r="K5" s="43">
        <v>5.1950000000000021</v>
      </c>
      <c r="L5" s="42">
        <v>5.2</v>
      </c>
      <c r="M5" s="44">
        <f t="shared" si="2"/>
        <v>5.2278472222222225</v>
      </c>
      <c r="N5" s="44">
        <f t="shared" si="1"/>
        <v>7.8500000000000902E-2</v>
      </c>
      <c r="O5" s="17">
        <v>5</v>
      </c>
      <c r="P5" s="18">
        <v>5.4</v>
      </c>
      <c r="Q5" s="48">
        <f t="shared" ref="Q5:Q20" si="3">M5/M$3*100</f>
        <v>100.15032992762877</v>
      </c>
    </row>
    <row r="6" spans="1:19" s="19" customFormat="1" ht="15.9" customHeight="1" x14ac:dyDescent="0.3">
      <c r="A6" s="167">
        <v>8</v>
      </c>
      <c r="B6" s="43">
        <v>5.1928571428571431</v>
      </c>
      <c r="C6" s="43">
        <v>5.2343820224719151</v>
      </c>
      <c r="D6" s="44">
        <v>5.2031578947368429</v>
      </c>
      <c r="E6" s="44">
        <v>5.2620000000000005</v>
      </c>
      <c r="F6" s="43">
        <v>5.2350000000000003</v>
      </c>
      <c r="G6" s="43">
        <v>5.2325000000000008</v>
      </c>
      <c r="H6" s="43">
        <v>5.2619999999999996</v>
      </c>
      <c r="I6" s="43">
        <v>5.23</v>
      </c>
      <c r="J6" s="43">
        <v>5.22</v>
      </c>
      <c r="K6" s="43">
        <v>5.1950000000000021</v>
      </c>
      <c r="L6" s="42">
        <v>5.2</v>
      </c>
      <c r="M6" s="44">
        <f t="shared" si="2"/>
        <v>5.2266897060065904</v>
      </c>
      <c r="N6" s="44">
        <f t="shared" si="1"/>
        <v>6.9142857142857395E-2</v>
      </c>
      <c r="O6" s="17">
        <v>5</v>
      </c>
      <c r="P6" s="18">
        <v>5.4</v>
      </c>
      <c r="Q6" s="48">
        <f t="shared" si="3"/>
        <v>100.12815528748256</v>
      </c>
    </row>
    <row r="7" spans="1:19" s="19" customFormat="1" ht="15.9" customHeight="1" x14ac:dyDescent="0.3">
      <c r="A7" s="167">
        <v>9</v>
      </c>
      <c r="B7" s="43">
        <v>5.1939999999999991</v>
      </c>
      <c r="C7" s="43">
        <v>5.2347126436781615</v>
      </c>
      <c r="D7" s="44">
        <v>5.2311111111111099</v>
      </c>
      <c r="E7" s="44">
        <v>5.2270000000000003</v>
      </c>
      <c r="F7" s="43">
        <v>5.2799999999999985</v>
      </c>
      <c r="G7" s="43">
        <v>5.230631578947369</v>
      </c>
      <c r="H7" s="43">
        <v>5.258</v>
      </c>
      <c r="I7" s="43">
        <v>5.23</v>
      </c>
      <c r="J7" s="43">
        <v>5.2</v>
      </c>
      <c r="K7" s="43">
        <v>5.2000000000000011</v>
      </c>
      <c r="L7" s="42">
        <v>5.2</v>
      </c>
      <c r="M7" s="44">
        <f t="shared" si="2"/>
        <v>5.2285455333736648</v>
      </c>
      <c r="N7" s="44">
        <f t="shared" si="1"/>
        <v>8.599999999999941E-2</v>
      </c>
      <c r="O7" s="17">
        <v>5</v>
      </c>
      <c r="P7" s="18">
        <v>5.4</v>
      </c>
      <c r="Q7" s="48">
        <f t="shared" si="3"/>
        <v>100.16370753589395</v>
      </c>
    </row>
    <row r="8" spans="1:19" s="19" customFormat="1" ht="15.9" customHeight="1" x14ac:dyDescent="0.3">
      <c r="A8" s="167">
        <v>10</v>
      </c>
      <c r="B8" s="43">
        <v>5.1977272727272732</v>
      </c>
      <c r="C8" s="43">
        <v>5.2389000000000046</v>
      </c>
      <c r="D8" s="44">
        <v>5.2295238095238092</v>
      </c>
      <c r="E8" s="44">
        <v>5.2270000000000003</v>
      </c>
      <c r="F8" s="43">
        <v>5.2636363636363637</v>
      </c>
      <c r="G8" s="43">
        <v>5.2161481481481484</v>
      </c>
      <c r="H8" s="43">
        <v>5.2519999999999998</v>
      </c>
      <c r="I8" s="43">
        <v>5.22</v>
      </c>
      <c r="J8" s="43">
        <v>5.2</v>
      </c>
      <c r="K8" s="43">
        <v>5.2150000000000016</v>
      </c>
      <c r="L8" s="42">
        <v>5.2</v>
      </c>
      <c r="M8" s="44">
        <f t="shared" si="2"/>
        <v>5.2259935594035607</v>
      </c>
      <c r="N8" s="44">
        <f t="shared" si="1"/>
        <v>6.5909090909090473E-2</v>
      </c>
      <c r="O8" s="17">
        <v>5</v>
      </c>
      <c r="P8" s="18">
        <v>5.4</v>
      </c>
      <c r="Q8" s="48">
        <f t="shared" si="3"/>
        <v>100.11481914566207</v>
      </c>
    </row>
    <row r="9" spans="1:19" s="19" customFormat="1" ht="15.9" customHeight="1" x14ac:dyDescent="0.3">
      <c r="A9" s="167">
        <v>11</v>
      </c>
      <c r="B9" s="43">
        <v>5.2035</v>
      </c>
      <c r="C9" s="43">
        <v>5.2272941176470606</v>
      </c>
      <c r="D9" s="44">
        <v>5.23</v>
      </c>
      <c r="E9" s="44">
        <v>5.2190000000000003</v>
      </c>
      <c r="F9" s="43">
        <v>5.2649999999999997</v>
      </c>
      <c r="G9" s="43">
        <v>5.2128181818181805</v>
      </c>
      <c r="H9" s="43">
        <v>5.2640000000000002</v>
      </c>
      <c r="I9" s="43">
        <v>5.21</v>
      </c>
      <c r="J9" s="43">
        <v>5.21</v>
      </c>
      <c r="K9" s="43">
        <v>5.2000000000000011</v>
      </c>
      <c r="L9" s="42">
        <v>5.2</v>
      </c>
      <c r="M9" s="44">
        <f t="shared" si="2"/>
        <v>5.2241612299465254</v>
      </c>
      <c r="N9" s="44">
        <f t="shared" si="1"/>
        <v>6.4999999999998614E-2</v>
      </c>
      <c r="O9" s="17">
        <v>5</v>
      </c>
      <c r="P9" s="18">
        <v>5.4</v>
      </c>
      <c r="Q9" s="48">
        <f t="shared" si="3"/>
        <v>100.079717048784</v>
      </c>
    </row>
    <row r="10" spans="1:19" s="19" customFormat="1" ht="15.9" customHeight="1" x14ac:dyDescent="0.3">
      <c r="A10" s="167">
        <v>12</v>
      </c>
      <c r="B10" s="43">
        <v>5.2006249999999996</v>
      </c>
      <c r="C10" s="43">
        <v>5.2220192307692344</v>
      </c>
      <c r="D10" s="44">
        <v>5.2505882352941171</v>
      </c>
      <c r="E10" s="44">
        <v>5.2249999999999996</v>
      </c>
      <c r="F10" s="43">
        <v>5.2736842105263149</v>
      </c>
      <c r="G10" s="43">
        <v>5.2199130434782601</v>
      </c>
      <c r="H10" s="43">
        <v>5.2649999999999997</v>
      </c>
      <c r="I10" s="43">
        <v>5.22</v>
      </c>
      <c r="J10" s="43">
        <v>5.23</v>
      </c>
      <c r="K10" s="43">
        <v>5.1800000000000015</v>
      </c>
      <c r="L10" s="42">
        <v>5.2</v>
      </c>
      <c r="M10" s="44">
        <f t="shared" si="2"/>
        <v>5.2286829720067924</v>
      </c>
      <c r="N10" s="44">
        <f t="shared" si="1"/>
        <v>9.3684210526313372E-2</v>
      </c>
      <c r="O10" s="17">
        <v>5</v>
      </c>
      <c r="P10" s="18">
        <v>5.4</v>
      </c>
      <c r="Q10" s="48">
        <f t="shared" si="3"/>
        <v>100.16634045990023</v>
      </c>
    </row>
    <row r="11" spans="1:19" s="19" customFormat="1" ht="15.9" customHeight="1" x14ac:dyDescent="0.3">
      <c r="A11" s="167">
        <v>1</v>
      </c>
      <c r="B11" s="43">
        <v>5.2004999999999999</v>
      </c>
      <c r="C11" s="43">
        <v>5.2284313725490223</v>
      </c>
      <c r="D11" s="44">
        <v>5.25</v>
      </c>
      <c r="E11" s="44">
        <v>5.23</v>
      </c>
      <c r="F11" s="43">
        <v>5.2578947368421058</v>
      </c>
      <c r="G11" s="43">
        <v>5.192639999999999</v>
      </c>
      <c r="H11" s="43">
        <v>5.234</v>
      </c>
      <c r="I11" s="43">
        <v>5.23</v>
      </c>
      <c r="J11" s="43">
        <v>5.21</v>
      </c>
      <c r="K11" s="43">
        <v>5.2071428571428582</v>
      </c>
      <c r="L11" s="42">
        <v>5.2</v>
      </c>
      <c r="M11" s="44">
        <f>AVERAGE(B11:K11)</f>
        <v>5.2240608966533992</v>
      </c>
      <c r="N11" s="44">
        <f t="shared" si="1"/>
        <v>6.5254736842106809E-2</v>
      </c>
      <c r="O11" s="17">
        <v>5</v>
      </c>
      <c r="P11" s="18">
        <v>5.4</v>
      </c>
      <c r="Q11" s="48">
        <f t="shared" si="3"/>
        <v>100.07779495504595</v>
      </c>
    </row>
    <row r="12" spans="1:19" s="19" customFormat="1" ht="15.9" customHeight="1" x14ac:dyDescent="0.3">
      <c r="A12" s="167">
        <v>2</v>
      </c>
      <c r="B12" s="43">
        <v>5.1961111111111098</v>
      </c>
      <c r="C12" s="43">
        <v>5.2379069767441901</v>
      </c>
      <c r="D12" s="44">
        <v>5.2121428571428581</v>
      </c>
      <c r="E12" s="44">
        <v>5.2309999999999999</v>
      </c>
      <c r="F12" s="43">
        <v>5.288235294117646</v>
      </c>
      <c r="G12" s="43">
        <v>5.1870454545454541</v>
      </c>
      <c r="H12" s="43">
        <v>5.2409999999999997</v>
      </c>
      <c r="I12" s="43">
        <v>5.22</v>
      </c>
      <c r="J12" s="43">
        <v>5.21</v>
      </c>
      <c r="K12" s="43">
        <v>5.2000000000000011</v>
      </c>
      <c r="L12" s="42">
        <v>5.2</v>
      </c>
      <c r="M12" s="44">
        <f>AVERAGE(B12:K12)</f>
        <v>5.2223441693661261</v>
      </c>
      <c r="N12" s="44">
        <f t="shared" si="1"/>
        <v>0.10118983957219196</v>
      </c>
      <c r="O12" s="17">
        <v>5</v>
      </c>
      <c r="P12" s="18">
        <v>5.4</v>
      </c>
      <c r="Q12" s="48">
        <f t="shared" si="3"/>
        <v>100.04490745912118</v>
      </c>
    </row>
    <row r="13" spans="1:19" s="19" customFormat="1" ht="15.9" customHeight="1" x14ac:dyDescent="0.3">
      <c r="A13" s="167">
        <v>3</v>
      </c>
      <c r="B13" s="43"/>
      <c r="C13" s="43"/>
      <c r="D13" s="44"/>
      <c r="E13" s="43"/>
      <c r="F13" s="43"/>
      <c r="G13" s="43"/>
      <c r="H13" s="43"/>
      <c r="I13" s="43"/>
      <c r="J13" s="43"/>
      <c r="K13" s="43"/>
      <c r="L13" s="42">
        <v>5.2</v>
      </c>
      <c r="M13" s="44"/>
      <c r="N13" s="44">
        <f t="shared" si="1"/>
        <v>0</v>
      </c>
      <c r="O13" s="17">
        <v>5</v>
      </c>
      <c r="P13" s="18">
        <v>5.4</v>
      </c>
      <c r="Q13" s="48">
        <f t="shared" si="3"/>
        <v>0</v>
      </c>
    </row>
    <row r="14" spans="1:19" s="19" customFormat="1" ht="15.9" customHeight="1" x14ac:dyDescent="0.3">
      <c r="A14" s="167">
        <v>4</v>
      </c>
      <c r="B14" s="43"/>
      <c r="C14" s="43"/>
      <c r="D14" s="172"/>
      <c r="E14" s="43"/>
      <c r="F14" s="43"/>
      <c r="G14" s="43"/>
      <c r="H14" s="43"/>
      <c r="I14" s="43"/>
      <c r="J14" s="43"/>
      <c r="K14" s="43"/>
      <c r="L14" s="42">
        <v>5.2</v>
      </c>
      <c r="M14" s="44"/>
      <c r="N14" s="44">
        <f t="shared" si="1"/>
        <v>0</v>
      </c>
      <c r="O14" s="17">
        <v>5</v>
      </c>
      <c r="P14" s="18">
        <v>5.4</v>
      </c>
      <c r="Q14" s="48">
        <f t="shared" si="3"/>
        <v>0</v>
      </c>
    </row>
    <row r="15" spans="1:19" s="19" customFormat="1" ht="15.9" customHeight="1" x14ac:dyDescent="0.3">
      <c r="A15" s="167">
        <v>5</v>
      </c>
      <c r="B15" s="43"/>
      <c r="C15" s="43"/>
      <c r="D15" s="44"/>
      <c r="E15" s="43"/>
      <c r="F15" s="43"/>
      <c r="G15" s="43"/>
      <c r="H15" s="43"/>
      <c r="I15" s="43"/>
      <c r="J15" s="43"/>
      <c r="K15" s="43"/>
      <c r="L15" s="42">
        <v>5.2</v>
      </c>
      <c r="M15" s="44"/>
      <c r="N15" s="44">
        <f t="shared" si="1"/>
        <v>0</v>
      </c>
      <c r="O15" s="17">
        <v>5</v>
      </c>
      <c r="P15" s="18">
        <v>5.4</v>
      </c>
      <c r="Q15" s="48">
        <f t="shared" si="3"/>
        <v>0</v>
      </c>
      <c r="R15" s="26"/>
    </row>
    <row r="16" spans="1:19" s="19" customFormat="1" ht="15.9" customHeight="1" x14ac:dyDescent="0.3">
      <c r="A16" s="167">
        <v>6</v>
      </c>
      <c r="B16" s="43"/>
      <c r="C16" s="43"/>
      <c r="D16" s="172"/>
      <c r="E16" s="43"/>
      <c r="F16" s="43"/>
      <c r="G16" s="43"/>
      <c r="H16" s="43"/>
      <c r="I16" s="43"/>
      <c r="J16" s="43"/>
      <c r="K16" s="43"/>
      <c r="L16" s="42">
        <v>5.2</v>
      </c>
      <c r="M16" s="44"/>
      <c r="N16" s="44">
        <f t="shared" si="1"/>
        <v>0</v>
      </c>
      <c r="O16" s="17">
        <v>5</v>
      </c>
      <c r="P16" s="18">
        <v>5.4</v>
      </c>
      <c r="Q16" s="48">
        <f t="shared" si="3"/>
        <v>0</v>
      </c>
      <c r="R16" s="26"/>
    </row>
    <row r="17" spans="1:18" s="19" customFormat="1" ht="15.9" customHeight="1" x14ac:dyDescent="0.3">
      <c r="A17" s="167">
        <v>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2">
        <v>5.2</v>
      </c>
      <c r="M17" s="44"/>
      <c r="N17" s="44">
        <f t="shared" si="1"/>
        <v>0</v>
      </c>
      <c r="O17" s="17">
        <v>5</v>
      </c>
      <c r="P17" s="18">
        <v>5.4</v>
      </c>
      <c r="Q17" s="48">
        <f t="shared" si="3"/>
        <v>0</v>
      </c>
      <c r="R17" s="26"/>
    </row>
    <row r="18" spans="1:18" s="19" customFormat="1" ht="15.9" customHeight="1" x14ac:dyDescent="0.3">
      <c r="A18" s="167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2">
        <v>5.2</v>
      </c>
      <c r="M18" s="44"/>
      <c r="N18" s="44">
        <f t="shared" si="1"/>
        <v>0</v>
      </c>
      <c r="O18" s="17">
        <v>5</v>
      </c>
      <c r="P18" s="18">
        <v>5.4</v>
      </c>
      <c r="Q18" s="48">
        <f t="shared" si="3"/>
        <v>0</v>
      </c>
      <c r="R18" s="26"/>
    </row>
    <row r="19" spans="1:18" s="19" customFormat="1" ht="15.9" customHeight="1" x14ac:dyDescent="0.3">
      <c r="A19" s="167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2">
        <v>5.2</v>
      </c>
      <c r="M19" s="44"/>
      <c r="N19" s="44">
        <f t="shared" si="1"/>
        <v>0</v>
      </c>
      <c r="O19" s="17">
        <v>5</v>
      </c>
      <c r="P19" s="18">
        <v>5.4</v>
      </c>
      <c r="Q19" s="48">
        <f t="shared" si="3"/>
        <v>0</v>
      </c>
      <c r="R19" s="26"/>
    </row>
    <row r="20" spans="1:18" s="19" customFormat="1" ht="15.9" customHeight="1" x14ac:dyDescent="0.3">
      <c r="A20" s="167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42">
        <v>5.2</v>
      </c>
      <c r="M20" s="44"/>
      <c r="N20" s="44">
        <f t="shared" si="1"/>
        <v>0</v>
      </c>
      <c r="O20" s="17">
        <v>5</v>
      </c>
      <c r="P20" s="18">
        <v>5.4</v>
      </c>
      <c r="Q20" s="48">
        <f t="shared" si="3"/>
        <v>0</v>
      </c>
      <c r="R20" s="26"/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X21"/>
  <sheetViews>
    <sheetView tabSelected="1" zoomScale="73" zoomScaleNormal="73" workbookViewId="0">
      <selection activeCell="Y21" sqref="Y21"/>
    </sheetView>
  </sheetViews>
  <sheetFormatPr defaultRowHeight="13.2" x14ac:dyDescent="0.2"/>
  <cols>
    <col min="1" max="1" width="3.77734375" customWidth="1"/>
    <col min="2" max="2" width="8.44140625" customWidth="1"/>
    <col min="4" max="5" width="8.77734375" customWidth="1"/>
    <col min="6" max="6" width="9.44140625" customWidth="1"/>
    <col min="7" max="8" width="8.77734375" customWidth="1"/>
    <col min="9" max="9" width="10.6640625" customWidth="1"/>
    <col min="10" max="10" width="8.6640625" customWidth="1"/>
    <col min="11" max="11" width="9.33203125" customWidth="1"/>
    <col min="12" max="12" width="7.44140625" style="2" customWidth="1"/>
    <col min="13" max="13" width="9.77734375" style="2" customWidth="1"/>
    <col min="14" max="14" width="7.88671875" style="2" customWidth="1"/>
    <col min="15" max="16" width="2.6640625" style="2" customWidth="1"/>
    <col min="17" max="17" width="10.109375" bestFit="1" customWidth="1"/>
  </cols>
  <sheetData>
    <row r="1" spans="1:18" ht="20.100000000000001" customHeight="1" x14ac:dyDescent="0.45">
      <c r="F1" s="10" t="s">
        <v>56</v>
      </c>
    </row>
    <row r="2" spans="1:18" ht="16.2" x14ac:dyDescent="0.3">
      <c r="A2" s="21" t="s">
        <v>24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99</v>
      </c>
      <c r="N2" s="74" t="s">
        <v>29</v>
      </c>
      <c r="O2" s="17" t="s">
        <v>30</v>
      </c>
      <c r="P2" s="18" t="s">
        <v>31</v>
      </c>
      <c r="Q2" s="9" t="s">
        <v>150</v>
      </c>
    </row>
    <row r="3" spans="1:18" ht="15.9" customHeight="1" x14ac:dyDescent="0.3">
      <c r="A3" s="167">
        <v>5</v>
      </c>
      <c r="B3" s="168"/>
      <c r="C3" s="168"/>
      <c r="D3" s="168"/>
      <c r="E3" s="168"/>
      <c r="F3" s="169"/>
      <c r="G3" s="168"/>
      <c r="H3" s="168"/>
      <c r="I3" s="168"/>
      <c r="J3" s="168">
        <v>85.8</v>
      </c>
      <c r="K3" s="168"/>
      <c r="L3" s="40">
        <v>89</v>
      </c>
      <c r="M3" s="37">
        <f t="shared" ref="M3:M12" si="0">AVERAGE(B3:K3)</f>
        <v>85.8</v>
      </c>
      <c r="N3" s="37">
        <f>MAX(B3:K3)-MIN(B3:K3)</f>
        <v>0</v>
      </c>
      <c r="O3" s="35">
        <v>80</v>
      </c>
      <c r="P3" s="36">
        <v>98</v>
      </c>
      <c r="Q3" s="48">
        <f>M3/M3*100</f>
        <v>100</v>
      </c>
    </row>
    <row r="4" spans="1:18" ht="15.9" customHeight="1" x14ac:dyDescent="0.3">
      <c r="A4" s="167">
        <v>6</v>
      </c>
      <c r="B4" s="42">
        <v>89.9</v>
      </c>
      <c r="C4" s="42">
        <v>91.988607594936667</v>
      </c>
      <c r="D4" s="37">
        <v>87.555555555555557</v>
      </c>
      <c r="E4" s="82"/>
      <c r="F4" s="42">
        <v>89.5</v>
      </c>
      <c r="G4" s="42">
        <v>88.2</v>
      </c>
      <c r="H4" s="42"/>
      <c r="I4" s="42">
        <v>85.5</v>
      </c>
      <c r="J4" s="42">
        <v>91.988607594936667</v>
      </c>
      <c r="K4" s="42"/>
      <c r="L4" s="40">
        <v>89</v>
      </c>
      <c r="M4" s="37">
        <f t="shared" si="0"/>
        <v>89.233252963632694</v>
      </c>
      <c r="N4" s="37">
        <f t="shared" ref="N4:N20" si="1">MAX(B4:K4)-MIN(B4:K4)</f>
        <v>6.4886075949366671</v>
      </c>
      <c r="O4" s="35">
        <v>80</v>
      </c>
      <c r="P4" s="36">
        <v>98</v>
      </c>
      <c r="Q4" s="48">
        <f>M4/M$3*100</f>
        <v>104.00146033057425</v>
      </c>
    </row>
    <row r="5" spans="1:18" ht="15.9" customHeight="1" x14ac:dyDescent="0.3">
      <c r="A5" s="167">
        <v>7</v>
      </c>
      <c r="B5" s="42">
        <v>88.35</v>
      </c>
      <c r="C5" s="42">
        <v>91.146590909090932</v>
      </c>
      <c r="D5" s="37">
        <v>87.299999999999983</v>
      </c>
      <c r="E5" s="82"/>
      <c r="F5" s="42">
        <v>91.125</v>
      </c>
      <c r="G5" s="42">
        <v>85.920833333333334</v>
      </c>
      <c r="H5" s="42"/>
      <c r="I5" s="42">
        <v>91.39</v>
      </c>
      <c r="J5" s="42">
        <v>86.17</v>
      </c>
      <c r="K5" s="42"/>
      <c r="L5" s="40">
        <v>89</v>
      </c>
      <c r="M5" s="37">
        <f t="shared" si="0"/>
        <v>88.771774891774882</v>
      </c>
      <c r="N5" s="37">
        <f t="shared" si="1"/>
        <v>5.4691666666666663</v>
      </c>
      <c r="O5" s="35">
        <v>80</v>
      </c>
      <c r="P5" s="36">
        <v>98</v>
      </c>
      <c r="Q5" s="48">
        <f t="shared" ref="Q5:Q20" si="2">M5/M$3*100</f>
        <v>103.46360709997073</v>
      </c>
    </row>
    <row r="6" spans="1:18" ht="15.9" customHeight="1" x14ac:dyDescent="0.3">
      <c r="A6" s="167">
        <v>8</v>
      </c>
      <c r="B6" s="42">
        <v>89.904761904761898</v>
      </c>
      <c r="C6" s="42">
        <v>90.971428571428575</v>
      </c>
      <c r="D6" s="37">
        <v>87.7</v>
      </c>
      <c r="E6" s="82"/>
      <c r="F6" s="42">
        <v>91.3</v>
      </c>
      <c r="G6" s="42">
        <v>86.454499999999996</v>
      </c>
      <c r="H6" s="42"/>
      <c r="I6" s="42">
        <v>91.7</v>
      </c>
      <c r="J6" s="42">
        <v>87.23</v>
      </c>
      <c r="K6" s="42"/>
      <c r="L6" s="40">
        <v>89</v>
      </c>
      <c r="M6" s="37">
        <f t="shared" si="0"/>
        <v>89.322955782312917</v>
      </c>
      <c r="N6" s="37">
        <f t="shared" si="1"/>
        <v>5.2455000000000069</v>
      </c>
      <c r="O6" s="35">
        <v>80</v>
      </c>
      <c r="P6" s="36">
        <v>98</v>
      </c>
      <c r="Q6" s="48">
        <f t="shared" si="2"/>
        <v>104.10600907029477</v>
      </c>
    </row>
    <row r="7" spans="1:18" ht="15.9" customHeight="1" x14ac:dyDescent="0.3">
      <c r="A7" s="167">
        <v>9</v>
      </c>
      <c r="B7" s="42">
        <v>90.4</v>
      </c>
      <c r="C7" s="42">
        <v>88.71097560975609</v>
      </c>
      <c r="D7" s="37">
        <v>88.683333333333337</v>
      </c>
      <c r="E7" s="82"/>
      <c r="F7" s="42">
        <v>91.6</v>
      </c>
      <c r="G7" s="42">
        <v>88.39473684210526</v>
      </c>
      <c r="H7" s="42"/>
      <c r="I7" s="42">
        <v>90.8</v>
      </c>
      <c r="J7" s="42">
        <v>85.5</v>
      </c>
      <c r="K7" s="42"/>
      <c r="L7" s="40">
        <v>89</v>
      </c>
      <c r="M7" s="37">
        <f t="shared" si="0"/>
        <v>89.155577969313526</v>
      </c>
      <c r="N7" s="37">
        <f t="shared" si="1"/>
        <v>6.0999999999999943</v>
      </c>
      <c r="O7" s="35">
        <v>80</v>
      </c>
      <c r="P7" s="36">
        <v>98</v>
      </c>
      <c r="Q7" s="48">
        <f t="shared" si="2"/>
        <v>103.91093003416496</v>
      </c>
    </row>
    <row r="8" spans="1:18" ht="15.9" customHeight="1" x14ac:dyDescent="0.3">
      <c r="A8" s="167">
        <v>10</v>
      </c>
      <c r="B8" s="42">
        <v>89.681818181818187</v>
      </c>
      <c r="C8" s="42">
        <v>89.891304347826093</v>
      </c>
      <c r="D8" s="37">
        <v>88.571428571428598</v>
      </c>
      <c r="E8" s="82"/>
      <c r="F8" s="42">
        <v>91.318181818181813</v>
      </c>
      <c r="G8" s="42">
        <v>89.393185185185189</v>
      </c>
      <c r="H8" s="42"/>
      <c r="I8" s="42">
        <v>91</v>
      </c>
      <c r="J8" s="42">
        <v>85.12</v>
      </c>
      <c r="K8" s="42"/>
      <c r="L8" s="40">
        <v>89</v>
      </c>
      <c r="M8" s="37">
        <f t="shared" si="0"/>
        <v>89.282274014919977</v>
      </c>
      <c r="N8" s="37">
        <f t="shared" si="1"/>
        <v>6.1981818181818085</v>
      </c>
      <c r="O8" s="35">
        <v>80</v>
      </c>
      <c r="P8" s="36">
        <v>98</v>
      </c>
      <c r="Q8" s="48">
        <f t="shared" si="2"/>
        <v>104.05859442298366</v>
      </c>
    </row>
    <row r="9" spans="1:18" ht="15.9" customHeight="1" x14ac:dyDescent="0.3">
      <c r="A9" s="167">
        <v>11</v>
      </c>
      <c r="B9" s="42">
        <v>90.7</v>
      </c>
      <c r="C9" s="42">
        <v>91.646511627907003</v>
      </c>
      <c r="D9" s="37">
        <v>89.978947368421046</v>
      </c>
      <c r="E9" s="82"/>
      <c r="F9" s="42">
        <v>89.75</v>
      </c>
      <c r="G9" s="42">
        <v>90.644173913043474</v>
      </c>
      <c r="H9" s="42"/>
      <c r="I9" s="42">
        <v>90</v>
      </c>
      <c r="J9" s="42">
        <v>87.88</v>
      </c>
      <c r="K9" s="42"/>
      <c r="L9" s="40">
        <v>89</v>
      </c>
      <c r="M9" s="37">
        <f t="shared" si="0"/>
        <v>90.085661844195926</v>
      </c>
      <c r="N9" s="37">
        <f t="shared" si="1"/>
        <v>3.7665116279070077</v>
      </c>
      <c r="O9" s="35">
        <v>80</v>
      </c>
      <c r="P9" s="36">
        <v>98</v>
      </c>
      <c r="Q9" s="48">
        <f t="shared" si="2"/>
        <v>104.99494387435422</v>
      </c>
    </row>
    <row r="10" spans="1:18" ht="15.9" customHeight="1" x14ac:dyDescent="0.3">
      <c r="A10" s="167">
        <v>12</v>
      </c>
      <c r="B10" s="42">
        <v>91.125</v>
      </c>
      <c r="C10" s="42">
        <v>90.529807692307713</v>
      </c>
      <c r="D10" s="37">
        <v>90.486666666666679</v>
      </c>
      <c r="E10" s="82"/>
      <c r="F10" s="42">
        <v>89.684210526315795</v>
      </c>
      <c r="G10" s="42">
        <v>91.239130434782609</v>
      </c>
      <c r="H10" s="42"/>
      <c r="I10" s="42">
        <v>91.47</v>
      </c>
      <c r="J10" s="42">
        <v>87.06</v>
      </c>
      <c r="K10" s="42"/>
      <c r="L10" s="40">
        <v>89</v>
      </c>
      <c r="M10" s="37">
        <f t="shared" si="0"/>
        <v>90.227830760010391</v>
      </c>
      <c r="N10" s="37">
        <f t="shared" si="1"/>
        <v>4.4099999999999966</v>
      </c>
      <c r="O10" s="35">
        <v>80</v>
      </c>
      <c r="P10" s="36">
        <v>98</v>
      </c>
      <c r="Q10" s="48">
        <f t="shared" si="2"/>
        <v>105.16064191143401</v>
      </c>
    </row>
    <row r="11" spans="1:18" ht="15.9" customHeight="1" x14ac:dyDescent="0.3">
      <c r="A11" s="167">
        <v>1</v>
      </c>
      <c r="B11" s="42">
        <v>92.15</v>
      </c>
      <c r="C11" s="42">
        <v>91.736893203883497</v>
      </c>
      <c r="D11" s="37">
        <v>93.146153846153851</v>
      </c>
      <c r="E11" s="82"/>
      <c r="F11" s="42">
        <v>89.473684210526315</v>
      </c>
      <c r="G11" s="42">
        <v>91.258679999999998</v>
      </c>
      <c r="H11" s="42"/>
      <c r="I11" s="42">
        <v>90.06</v>
      </c>
      <c r="J11" s="42">
        <v>86.67</v>
      </c>
      <c r="K11" s="42"/>
      <c r="L11" s="40">
        <v>89</v>
      </c>
      <c r="M11" s="37">
        <f t="shared" si="0"/>
        <v>90.642201608651945</v>
      </c>
      <c r="N11" s="37">
        <f t="shared" si="1"/>
        <v>6.4761538461538493</v>
      </c>
      <c r="O11" s="35">
        <v>80</v>
      </c>
      <c r="P11" s="36">
        <v>98</v>
      </c>
      <c r="Q11" s="48">
        <f t="shared" si="2"/>
        <v>105.64359161847547</v>
      </c>
    </row>
    <row r="12" spans="1:18" ht="15.9" customHeight="1" x14ac:dyDescent="0.3">
      <c r="A12" s="167">
        <v>2</v>
      </c>
      <c r="B12" s="42">
        <v>90.388888888888886</v>
      </c>
      <c r="C12" s="42">
        <v>92.127499999999998</v>
      </c>
      <c r="D12" s="37">
        <v>89.883333333333326</v>
      </c>
      <c r="E12" s="82"/>
      <c r="F12" s="42">
        <v>89.705882352941174</v>
      </c>
      <c r="G12" s="42">
        <v>91.374272727272725</v>
      </c>
      <c r="H12" s="42"/>
      <c r="I12" s="42">
        <v>90.79</v>
      </c>
      <c r="J12" s="42">
        <v>88.05</v>
      </c>
      <c r="K12" s="42"/>
      <c r="L12" s="40">
        <v>89</v>
      </c>
      <c r="M12" s="37">
        <f t="shared" si="0"/>
        <v>90.331411043205136</v>
      </c>
      <c r="N12" s="37">
        <f t="shared" si="1"/>
        <v>4.0775000000000006</v>
      </c>
      <c r="O12" s="35">
        <v>80</v>
      </c>
      <c r="P12" s="36">
        <v>98</v>
      </c>
      <c r="Q12" s="48">
        <f t="shared" si="2"/>
        <v>105.28136485222043</v>
      </c>
    </row>
    <row r="13" spans="1:18" ht="15.9" customHeight="1" x14ac:dyDescent="0.3">
      <c r="A13" s="167">
        <v>3</v>
      </c>
      <c r="B13" s="42"/>
      <c r="C13" s="42"/>
      <c r="D13" s="37"/>
      <c r="E13" s="82"/>
      <c r="F13" s="42"/>
      <c r="G13" s="42"/>
      <c r="H13" s="42"/>
      <c r="I13" s="42"/>
      <c r="J13" s="42"/>
      <c r="K13" s="42"/>
      <c r="L13" s="40">
        <v>89</v>
      </c>
      <c r="M13" s="37"/>
      <c r="N13" s="37">
        <f t="shared" si="1"/>
        <v>0</v>
      </c>
      <c r="O13" s="35">
        <v>80</v>
      </c>
      <c r="P13" s="36">
        <v>98</v>
      </c>
      <c r="Q13" s="48">
        <f>M13/M$3*100</f>
        <v>0</v>
      </c>
    </row>
    <row r="14" spans="1:18" ht="15.9" customHeight="1" x14ac:dyDescent="0.3">
      <c r="A14" s="167">
        <v>4</v>
      </c>
      <c r="B14" s="42"/>
      <c r="C14" s="42"/>
      <c r="D14" s="37"/>
      <c r="E14" s="82"/>
      <c r="F14" s="42"/>
      <c r="G14" s="41"/>
      <c r="H14" s="42"/>
      <c r="I14" s="42"/>
      <c r="J14" s="42"/>
      <c r="K14" s="42"/>
      <c r="L14" s="40">
        <v>89</v>
      </c>
      <c r="M14" s="37"/>
      <c r="N14" s="37">
        <f t="shared" si="1"/>
        <v>0</v>
      </c>
      <c r="O14" s="35">
        <v>80</v>
      </c>
      <c r="P14" s="36">
        <v>98</v>
      </c>
      <c r="Q14" s="48">
        <f>M14/M$3*100</f>
        <v>0</v>
      </c>
    </row>
    <row r="15" spans="1:18" ht="15.9" customHeight="1" x14ac:dyDescent="0.3">
      <c r="A15" s="167">
        <v>5</v>
      </c>
      <c r="B15" s="42"/>
      <c r="C15" s="42"/>
      <c r="D15" s="37"/>
      <c r="E15" s="82"/>
      <c r="F15" s="42"/>
      <c r="G15" s="42"/>
      <c r="H15" s="42"/>
      <c r="I15" s="42"/>
      <c r="J15" s="42"/>
      <c r="K15" s="42"/>
      <c r="L15" s="40">
        <v>89</v>
      </c>
      <c r="M15" s="37"/>
      <c r="N15" s="37">
        <f t="shared" si="1"/>
        <v>0</v>
      </c>
      <c r="O15" s="35">
        <v>80</v>
      </c>
      <c r="P15" s="36">
        <v>98</v>
      </c>
      <c r="Q15" s="48">
        <f t="shared" si="2"/>
        <v>0</v>
      </c>
      <c r="R15" s="7"/>
    </row>
    <row r="16" spans="1:18" ht="15.9" customHeight="1" x14ac:dyDescent="0.3">
      <c r="A16" s="167">
        <v>6</v>
      </c>
      <c r="B16" s="42"/>
      <c r="C16" s="42"/>
      <c r="D16" s="37"/>
      <c r="E16" s="82"/>
      <c r="F16" s="42"/>
      <c r="G16" s="42"/>
      <c r="H16" s="42"/>
      <c r="I16" s="42"/>
      <c r="J16" s="42"/>
      <c r="K16" s="42"/>
      <c r="L16" s="40">
        <v>89</v>
      </c>
      <c r="M16" s="37"/>
      <c r="N16" s="37">
        <f t="shared" si="1"/>
        <v>0</v>
      </c>
      <c r="O16" s="35">
        <v>80</v>
      </c>
      <c r="P16" s="36">
        <v>98</v>
      </c>
      <c r="Q16" s="48">
        <f t="shared" si="2"/>
        <v>0</v>
      </c>
      <c r="R16" s="7"/>
    </row>
    <row r="17" spans="1:24" ht="15.9" customHeight="1" x14ac:dyDescent="0.3">
      <c r="A17" s="167">
        <v>7</v>
      </c>
      <c r="B17" s="42"/>
      <c r="C17" s="42"/>
      <c r="D17" s="37"/>
      <c r="E17" s="82"/>
      <c r="F17" s="42"/>
      <c r="G17" s="42"/>
      <c r="H17" s="42"/>
      <c r="I17" s="42"/>
      <c r="J17" s="42"/>
      <c r="K17" s="42"/>
      <c r="L17" s="40">
        <v>89</v>
      </c>
      <c r="M17" s="37"/>
      <c r="N17" s="37">
        <f t="shared" si="1"/>
        <v>0</v>
      </c>
      <c r="O17" s="35">
        <v>80</v>
      </c>
      <c r="P17" s="36">
        <v>98</v>
      </c>
      <c r="Q17" s="48">
        <f t="shared" si="2"/>
        <v>0</v>
      </c>
      <c r="R17" s="7"/>
    </row>
    <row r="18" spans="1:24" ht="15.9" customHeight="1" x14ac:dyDescent="0.3">
      <c r="A18" s="167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0">
        <v>89</v>
      </c>
      <c r="M18" s="37"/>
      <c r="N18" s="37">
        <f t="shared" si="1"/>
        <v>0</v>
      </c>
      <c r="O18" s="35">
        <v>80</v>
      </c>
      <c r="P18" s="36">
        <v>98</v>
      </c>
      <c r="Q18" s="48">
        <f t="shared" si="2"/>
        <v>0</v>
      </c>
      <c r="R18" s="7"/>
    </row>
    <row r="19" spans="1:24" ht="15.9" customHeight="1" x14ac:dyDescent="0.3">
      <c r="A19" s="167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0">
        <v>89</v>
      </c>
      <c r="M19" s="37"/>
      <c r="N19" s="37">
        <f t="shared" si="1"/>
        <v>0</v>
      </c>
      <c r="O19" s="35">
        <v>80</v>
      </c>
      <c r="P19" s="36">
        <v>98</v>
      </c>
      <c r="Q19" s="48">
        <f t="shared" si="2"/>
        <v>0</v>
      </c>
      <c r="R19" s="7"/>
    </row>
    <row r="20" spans="1:24" ht="15.9" customHeight="1" x14ac:dyDescent="0.3">
      <c r="A20" s="167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40">
        <v>89</v>
      </c>
      <c r="M20" s="37"/>
      <c r="N20" s="37">
        <f t="shared" si="1"/>
        <v>0</v>
      </c>
      <c r="O20" s="35">
        <v>80</v>
      </c>
      <c r="P20" s="36">
        <v>98</v>
      </c>
      <c r="Q20" s="48">
        <f t="shared" si="2"/>
        <v>0</v>
      </c>
      <c r="R20" s="7"/>
      <c r="X20" s="221"/>
    </row>
    <row r="21" spans="1:24" ht="18.600000000000001" x14ac:dyDescent="0.2">
      <c r="L21" s="40">
        <v>89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AB21"/>
  <sheetViews>
    <sheetView zoomScale="70" zoomScaleNormal="70" workbookViewId="0">
      <selection activeCell="AB33" sqref="AB33"/>
    </sheetView>
  </sheetViews>
  <sheetFormatPr defaultRowHeight="13.2" x14ac:dyDescent="0.2"/>
  <cols>
    <col min="1" max="1" width="3.77734375" customWidth="1"/>
    <col min="2" max="2" width="9.21875" customWidth="1"/>
    <col min="3" max="3" width="9.109375" customWidth="1"/>
    <col min="4" max="5" width="9.21875" customWidth="1"/>
    <col min="6" max="6" width="9.33203125" customWidth="1"/>
    <col min="7" max="8" width="9.21875" customWidth="1"/>
    <col min="9" max="10" width="10.6640625" customWidth="1"/>
    <col min="11" max="11" width="9.77734375" customWidth="1"/>
    <col min="12" max="12" width="10.6640625" customWidth="1"/>
    <col min="13" max="13" width="9.109375" customWidth="1"/>
    <col min="14" max="14" width="7.88671875" customWidth="1"/>
    <col min="15" max="15" width="11.33203125" customWidth="1"/>
    <col min="16" max="16" width="9.33203125" customWidth="1"/>
    <col min="17" max="17" width="8.77734375" customWidth="1"/>
    <col min="18" max="21" width="3.44140625" style="2" customWidth="1"/>
    <col min="22" max="22" width="8.44140625" customWidth="1"/>
    <col min="23" max="23" width="9.88671875" customWidth="1"/>
    <col min="24" max="24" width="2" customWidth="1"/>
    <col min="25" max="25" width="2.109375" customWidth="1"/>
  </cols>
  <sheetData>
    <row r="1" spans="1:28" ht="20.100000000000001" customHeight="1" x14ac:dyDescent="0.45">
      <c r="F1" s="10" t="s">
        <v>37</v>
      </c>
    </row>
    <row r="2" spans="1:28" ht="15.9" customHeight="1" x14ac:dyDescent="0.3">
      <c r="A2" s="21" t="s">
        <v>24</v>
      </c>
      <c r="B2" s="201" t="s">
        <v>25</v>
      </c>
      <c r="C2" s="195" t="s">
        <v>26</v>
      </c>
      <c r="D2" s="202" t="s">
        <v>81</v>
      </c>
      <c r="E2" s="203" t="s">
        <v>138</v>
      </c>
      <c r="F2" s="202" t="s">
        <v>82</v>
      </c>
      <c r="G2" s="195" t="s">
        <v>27</v>
      </c>
      <c r="H2" s="196" t="s">
        <v>28</v>
      </c>
      <c r="I2" s="201" t="s">
        <v>97</v>
      </c>
      <c r="J2" s="195" t="s">
        <v>74</v>
      </c>
      <c r="K2" s="197" t="s">
        <v>83</v>
      </c>
      <c r="L2" s="204" t="s">
        <v>122</v>
      </c>
      <c r="M2" s="205" t="s">
        <v>123</v>
      </c>
      <c r="N2" s="217" t="s">
        <v>29</v>
      </c>
      <c r="O2" s="219" t="s">
        <v>41</v>
      </c>
      <c r="P2" s="199" t="s">
        <v>42</v>
      </c>
      <c r="Q2" s="220" t="s">
        <v>153</v>
      </c>
      <c r="R2" s="79" t="s">
        <v>124</v>
      </c>
      <c r="S2" s="28" t="s">
        <v>125</v>
      </c>
      <c r="T2" s="28" t="s">
        <v>43</v>
      </c>
      <c r="U2" s="28" t="s">
        <v>44</v>
      </c>
      <c r="V2" s="9" t="s">
        <v>150</v>
      </c>
    </row>
    <row r="3" spans="1:28" ht="15.9" customHeight="1" x14ac:dyDescent="0.3">
      <c r="A3" s="167">
        <v>5</v>
      </c>
      <c r="B3" s="173"/>
      <c r="C3" s="191"/>
      <c r="D3" s="173"/>
      <c r="E3" s="173">
        <v>81.5</v>
      </c>
      <c r="F3" s="173"/>
      <c r="G3" s="191"/>
      <c r="H3" s="191"/>
      <c r="I3" s="173"/>
      <c r="J3" s="191">
        <v>64.7</v>
      </c>
      <c r="K3" s="191"/>
      <c r="L3" s="184">
        <v>82</v>
      </c>
      <c r="M3" s="177">
        <f t="shared" ref="M3:M8" si="0">AVERAGE(B3,D3,E3,F3,I3)</f>
        <v>81.5</v>
      </c>
      <c r="N3" s="177">
        <f t="shared" ref="N3:N8" si="1">MAX(B3,D3,E3,F3,I3)-MIN(B3,D3,E3,F3,I3)</f>
        <v>0</v>
      </c>
      <c r="O3" s="200">
        <v>64</v>
      </c>
      <c r="P3" s="198">
        <f t="shared" ref="P3:P8" si="2">AVERAGE(C3,G3,H3,J3,K3)</f>
        <v>64.7</v>
      </c>
      <c r="Q3" s="198">
        <f t="shared" ref="Q3:Q20" si="3">MAX(C3,G3,H3,J3,K3)-MIN(C3,G3,H3,J3,K3)</f>
        <v>0</v>
      </c>
      <c r="R3" s="17">
        <v>77</v>
      </c>
      <c r="S3" s="18">
        <v>87</v>
      </c>
      <c r="T3" s="18">
        <v>59</v>
      </c>
      <c r="U3" s="18">
        <v>69</v>
      </c>
      <c r="V3" s="48">
        <f>P3/P3*100</f>
        <v>100</v>
      </c>
    </row>
    <row r="4" spans="1:28" ht="15.9" customHeight="1" x14ac:dyDescent="0.3">
      <c r="A4" s="167">
        <v>6</v>
      </c>
      <c r="B4" s="185">
        <v>82.3</v>
      </c>
      <c r="C4" s="192">
        <v>60.977631578947346</v>
      </c>
      <c r="D4" s="177">
        <v>82.21052631578948</v>
      </c>
      <c r="E4" s="177">
        <v>80.483000000000004</v>
      </c>
      <c r="F4" s="185">
        <v>82.055555555555557</v>
      </c>
      <c r="G4" s="192">
        <v>65.599999999999994</v>
      </c>
      <c r="H4" s="192">
        <v>62.805</v>
      </c>
      <c r="I4" s="185">
        <v>81.39</v>
      </c>
      <c r="J4" s="192">
        <v>60.977631578947346</v>
      </c>
      <c r="K4" s="192">
        <v>65.055555555555557</v>
      </c>
      <c r="L4" s="184">
        <v>82</v>
      </c>
      <c r="M4" s="177">
        <f t="shared" si="0"/>
        <v>81.687816374269005</v>
      </c>
      <c r="N4" s="177">
        <f t="shared" si="1"/>
        <v>1.8169999999999931</v>
      </c>
      <c r="O4" s="200">
        <v>64</v>
      </c>
      <c r="P4" s="198">
        <f t="shared" si="2"/>
        <v>63.083163742690054</v>
      </c>
      <c r="Q4" s="198">
        <f t="shared" si="3"/>
        <v>4.6223684210526486</v>
      </c>
      <c r="R4" s="17">
        <v>77</v>
      </c>
      <c r="S4" s="18">
        <v>87</v>
      </c>
      <c r="T4" s="18">
        <v>59</v>
      </c>
      <c r="U4" s="18">
        <v>69</v>
      </c>
      <c r="V4" s="48">
        <f>P4/P$3*100</f>
        <v>97.50102587741894</v>
      </c>
    </row>
    <row r="5" spans="1:28" ht="15.9" customHeight="1" x14ac:dyDescent="0.3">
      <c r="A5" s="167">
        <v>7</v>
      </c>
      <c r="B5" s="185">
        <v>81.8</v>
      </c>
      <c r="C5" s="192">
        <v>60.056382978723413</v>
      </c>
      <c r="D5" s="177">
        <v>82.272727272727266</v>
      </c>
      <c r="E5" s="177">
        <v>80.313000000000002</v>
      </c>
      <c r="F5" s="185">
        <v>82.125</v>
      </c>
      <c r="G5" s="192">
        <v>63.51666666666668</v>
      </c>
      <c r="H5" s="192">
        <v>62.969000000000001</v>
      </c>
      <c r="I5" s="185">
        <v>83.47</v>
      </c>
      <c r="J5" s="192">
        <v>63.5</v>
      </c>
      <c r="K5" s="192">
        <v>65.05</v>
      </c>
      <c r="L5" s="184">
        <v>82</v>
      </c>
      <c r="M5" s="177">
        <f t="shared" si="0"/>
        <v>81.996145454545442</v>
      </c>
      <c r="N5" s="177">
        <f t="shared" si="1"/>
        <v>3.1569999999999965</v>
      </c>
      <c r="O5" s="200">
        <v>64</v>
      </c>
      <c r="P5" s="198">
        <f t="shared" si="2"/>
        <v>63.018409929078018</v>
      </c>
      <c r="Q5" s="198">
        <f>MAX(C5,G5,H5,J5,K5)-MIN(C5,G5,H5,J5,K5)</f>
        <v>4.9936170212765845</v>
      </c>
      <c r="R5" s="17">
        <v>77</v>
      </c>
      <c r="S5" s="18">
        <v>87</v>
      </c>
      <c r="T5" s="18">
        <v>59</v>
      </c>
      <c r="U5" s="18">
        <v>69</v>
      </c>
      <c r="V5" s="48">
        <f>P5/P$3*100</f>
        <v>97.40094270336634</v>
      </c>
    </row>
    <row r="6" spans="1:28" ht="15.9" customHeight="1" x14ac:dyDescent="0.3">
      <c r="A6" s="167">
        <v>8</v>
      </c>
      <c r="B6" s="185">
        <v>82.333333333333329</v>
      </c>
      <c r="C6" s="192">
        <v>59.6593023255814</v>
      </c>
      <c r="D6" s="177">
        <v>81.714285714285708</v>
      </c>
      <c r="E6" s="177">
        <v>80.334000000000003</v>
      </c>
      <c r="F6" s="185">
        <v>82.25</v>
      </c>
      <c r="G6" s="192">
        <v>63.615384615384599</v>
      </c>
      <c r="H6" s="192">
        <v>63.140999999999998</v>
      </c>
      <c r="I6" s="185">
        <v>83.25</v>
      </c>
      <c r="J6" s="192">
        <v>63.72</v>
      </c>
      <c r="K6" s="192">
        <v>65.55</v>
      </c>
      <c r="L6" s="184">
        <v>82</v>
      </c>
      <c r="M6" s="177">
        <f t="shared" si="0"/>
        <v>81.976323809523805</v>
      </c>
      <c r="N6" s="177">
        <f t="shared" si="1"/>
        <v>2.9159999999999968</v>
      </c>
      <c r="O6" s="200">
        <v>64</v>
      </c>
      <c r="P6" s="198">
        <f t="shared" si="2"/>
        <v>63.137137388193196</v>
      </c>
      <c r="Q6" s="198">
        <f>MAX(C6,G6,H6,J6,K6)-MIN(C6,G6,H6,J6,K6)</f>
        <v>5.8906976744185968</v>
      </c>
      <c r="R6" s="17">
        <v>77</v>
      </c>
      <c r="S6" s="18">
        <v>87</v>
      </c>
      <c r="T6" s="18">
        <v>59</v>
      </c>
      <c r="U6" s="18">
        <v>69</v>
      </c>
      <c r="V6" s="48">
        <f t="shared" ref="V6:V20" si="4">P6/P$3*100</f>
        <v>97.58444727696012</v>
      </c>
    </row>
    <row r="7" spans="1:28" ht="15.9" customHeight="1" x14ac:dyDescent="0.3">
      <c r="A7" s="167">
        <v>9</v>
      </c>
      <c r="B7" s="185">
        <v>81.75</v>
      </c>
      <c r="C7" s="192">
        <v>59.364285714285728</v>
      </c>
      <c r="D7" s="177">
        <v>81.722222222222229</v>
      </c>
      <c r="E7" s="177">
        <v>80.052000000000007</v>
      </c>
      <c r="F7" s="185">
        <v>80.650000000000006</v>
      </c>
      <c r="G7" s="192">
        <v>64.34</v>
      </c>
      <c r="H7" s="192">
        <v>64.028999999999996</v>
      </c>
      <c r="I7" s="185">
        <v>82.98</v>
      </c>
      <c r="J7" s="192">
        <v>62.67</v>
      </c>
      <c r="K7" s="192">
        <v>65.2</v>
      </c>
      <c r="L7" s="184">
        <v>82</v>
      </c>
      <c r="M7" s="177">
        <f t="shared" si="0"/>
        <v>81.43084444444446</v>
      </c>
      <c r="N7" s="177">
        <f t="shared" si="1"/>
        <v>2.9279999999999973</v>
      </c>
      <c r="O7" s="200">
        <v>64</v>
      </c>
      <c r="P7" s="198">
        <f t="shared" si="2"/>
        <v>63.120657142857148</v>
      </c>
      <c r="Q7" s="198">
        <f t="shared" si="3"/>
        <v>5.8357142857142748</v>
      </c>
      <c r="R7" s="17">
        <v>77</v>
      </c>
      <c r="S7" s="18">
        <v>87</v>
      </c>
      <c r="T7" s="18">
        <v>59</v>
      </c>
      <c r="U7" s="18">
        <v>69</v>
      </c>
      <c r="V7" s="48">
        <f t="shared" si="4"/>
        <v>97.558975491278431</v>
      </c>
    </row>
    <row r="8" spans="1:28" ht="15.9" customHeight="1" x14ac:dyDescent="0.3">
      <c r="A8" s="167">
        <v>10</v>
      </c>
      <c r="B8" s="185">
        <v>82.045454545454547</v>
      </c>
      <c r="C8" s="192">
        <v>59.71052631578948</v>
      </c>
      <c r="D8" s="177">
        <v>82</v>
      </c>
      <c r="E8" s="177">
        <v>79.796000000000006</v>
      </c>
      <c r="F8" s="185">
        <v>82.045454545454547</v>
      </c>
      <c r="G8" s="192">
        <v>64.68148148148147</v>
      </c>
      <c r="H8" s="192">
        <v>64.59</v>
      </c>
      <c r="I8" s="185">
        <v>82.56</v>
      </c>
      <c r="J8" s="192">
        <v>62.54</v>
      </c>
      <c r="K8" s="192">
        <v>63.055555555555557</v>
      </c>
      <c r="L8" s="184">
        <v>82</v>
      </c>
      <c r="M8" s="177">
        <f t="shared" si="0"/>
        <v>81.689381818181829</v>
      </c>
      <c r="N8" s="177">
        <f t="shared" si="1"/>
        <v>2.7639999999999958</v>
      </c>
      <c r="O8" s="200">
        <v>64</v>
      </c>
      <c r="P8" s="198">
        <f t="shared" si="2"/>
        <v>62.915512670565306</v>
      </c>
      <c r="Q8" s="198">
        <f t="shared" si="3"/>
        <v>4.9709551656919899</v>
      </c>
      <c r="R8" s="17">
        <v>77</v>
      </c>
      <c r="S8" s="18">
        <v>87</v>
      </c>
      <c r="T8" s="18">
        <v>59</v>
      </c>
      <c r="U8" s="18">
        <v>69</v>
      </c>
      <c r="V8" s="48">
        <f t="shared" si="4"/>
        <v>97.241905209529065</v>
      </c>
    </row>
    <row r="9" spans="1:28" ht="15.9" customHeight="1" x14ac:dyDescent="0.3">
      <c r="A9" s="167">
        <v>11</v>
      </c>
      <c r="B9" s="185">
        <v>82.1</v>
      </c>
      <c r="C9" s="192">
        <v>60.629268292682923</v>
      </c>
      <c r="D9" s="177">
        <v>81.7</v>
      </c>
      <c r="E9" s="177">
        <v>82.406000000000006</v>
      </c>
      <c r="F9" s="185">
        <v>81.75</v>
      </c>
      <c r="G9" s="192">
        <v>64.999130434782614</v>
      </c>
      <c r="H9" s="192">
        <v>65.067999999999998</v>
      </c>
      <c r="I9" s="185">
        <v>83.29</v>
      </c>
      <c r="J9" s="192">
        <v>64.17</v>
      </c>
      <c r="K9" s="192">
        <v>63.9</v>
      </c>
      <c r="L9" s="184">
        <v>82</v>
      </c>
      <c r="M9" s="177">
        <f>AVERAGE(B9,D9,E9,F9,I9)</f>
        <v>82.249200000000002</v>
      </c>
      <c r="N9" s="177">
        <f>MAX(B9,D9,E9,F9,I9)-MIN(B9,D9,E9,F9,I9)</f>
        <v>1.5900000000000034</v>
      </c>
      <c r="O9" s="200">
        <v>64</v>
      </c>
      <c r="P9" s="198">
        <f>AVERAGE(C9,G9,H9,J9,K9)</f>
        <v>63.753279745493103</v>
      </c>
      <c r="Q9" s="198">
        <f>MAX(C9,G9,H9,J9,K9)-MIN(C9,G9,H9,J9,K9)</f>
        <v>4.4387317073170749</v>
      </c>
      <c r="R9" s="17">
        <v>77</v>
      </c>
      <c r="S9" s="18">
        <v>87</v>
      </c>
      <c r="T9" s="18">
        <v>59</v>
      </c>
      <c r="U9" s="18">
        <v>69</v>
      </c>
      <c r="V9" s="48">
        <f t="shared" si="4"/>
        <v>98.536753857021793</v>
      </c>
    </row>
    <row r="10" spans="1:28" ht="15.9" customHeight="1" x14ac:dyDescent="0.3">
      <c r="A10" s="167">
        <v>12</v>
      </c>
      <c r="B10" s="185">
        <v>82.5625</v>
      </c>
      <c r="C10" s="192">
        <v>61.486021505376321</v>
      </c>
      <c r="D10" s="177">
        <v>81.75</v>
      </c>
      <c r="E10" s="177">
        <v>84.361999999999995</v>
      </c>
      <c r="F10" s="185">
        <v>82.10526315789474</v>
      </c>
      <c r="G10" s="192">
        <v>65.153478260869576</v>
      </c>
      <c r="H10" s="192">
        <v>65.296000000000006</v>
      </c>
      <c r="I10" s="185">
        <v>82.43</v>
      </c>
      <c r="J10" s="192">
        <v>64.739999999999995</v>
      </c>
      <c r="K10" s="192">
        <v>63.2</v>
      </c>
      <c r="L10" s="184">
        <v>82</v>
      </c>
      <c r="M10" s="177">
        <f>AVERAGE(B10,D10,E10,F10,I10)</f>
        <v>82.64195263157896</v>
      </c>
      <c r="N10" s="177">
        <f t="shared" ref="N10:N20" si="5">MAX(B10,D10,E10,F10,I10)-MIN(B10,D10,E10,F10,I10)</f>
        <v>2.6119999999999948</v>
      </c>
      <c r="O10" s="200">
        <v>64</v>
      </c>
      <c r="P10" s="198">
        <f>AVERAGE(C10,G10,H10,J10,K10)</f>
        <v>63.975099953249185</v>
      </c>
      <c r="Q10" s="198">
        <f t="shared" si="3"/>
        <v>3.8099784946236852</v>
      </c>
      <c r="R10" s="17">
        <v>77</v>
      </c>
      <c r="S10" s="18">
        <v>87</v>
      </c>
      <c r="T10" s="18">
        <v>59</v>
      </c>
      <c r="U10" s="18">
        <v>69</v>
      </c>
      <c r="V10" s="48">
        <f t="shared" si="4"/>
        <v>98.879598073028092</v>
      </c>
    </row>
    <row r="11" spans="1:28" ht="15.9" customHeight="1" x14ac:dyDescent="0.3">
      <c r="A11" s="167">
        <v>1</v>
      </c>
      <c r="B11" s="185">
        <v>81.650000000000006</v>
      </c>
      <c r="C11" s="192">
        <v>61.612048192771056</v>
      </c>
      <c r="D11" s="177">
        <v>81.411764705882348</v>
      </c>
      <c r="E11" s="177">
        <v>84.588999999999999</v>
      </c>
      <c r="F11" s="185">
        <v>81.736842105263165</v>
      </c>
      <c r="G11" s="192">
        <v>64.461600000000018</v>
      </c>
      <c r="H11" s="192">
        <v>65.123000000000005</v>
      </c>
      <c r="I11" s="185">
        <v>83.34</v>
      </c>
      <c r="J11" s="192">
        <v>64.16</v>
      </c>
      <c r="K11" s="192">
        <v>63.5</v>
      </c>
      <c r="L11" s="184">
        <v>82</v>
      </c>
      <c r="M11" s="177">
        <f>AVERAGE(B11,D11,E11,F11,I11)</f>
        <v>82.545521362229096</v>
      </c>
      <c r="N11" s="177">
        <f t="shared" si="5"/>
        <v>3.1772352941176507</v>
      </c>
      <c r="O11" s="200">
        <v>64</v>
      </c>
      <c r="P11" s="198">
        <f>AVERAGE(C11,G11,H11,J11,K11)</f>
        <v>63.771329638554221</v>
      </c>
      <c r="Q11" s="198">
        <f t="shared" si="3"/>
        <v>3.510951807228949</v>
      </c>
      <c r="R11" s="17">
        <v>77</v>
      </c>
      <c r="S11" s="18">
        <v>87</v>
      </c>
      <c r="T11" s="18">
        <v>59</v>
      </c>
      <c r="U11" s="18">
        <v>69</v>
      </c>
      <c r="V11" s="48">
        <f t="shared" si="4"/>
        <v>98.564651682464017</v>
      </c>
    </row>
    <row r="12" spans="1:28" ht="15.9" customHeight="1" x14ac:dyDescent="0.3">
      <c r="A12" s="167">
        <v>2</v>
      </c>
      <c r="B12" s="185">
        <v>81.888888888888886</v>
      </c>
      <c r="C12" s="192">
        <v>61.937499999999986</v>
      </c>
      <c r="D12" s="177">
        <v>81.15789473684211</v>
      </c>
      <c r="E12" s="177">
        <v>84.486999999999995</v>
      </c>
      <c r="F12" s="185">
        <v>81.82352941176471</v>
      </c>
      <c r="G12" s="192">
        <v>63.197619047619028</v>
      </c>
      <c r="H12" s="192">
        <v>64.361000000000004</v>
      </c>
      <c r="I12" s="185">
        <v>83.52</v>
      </c>
      <c r="J12" s="192">
        <v>62.37</v>
      </c>
      <c r="K12" s="192">
        <v>63.266666666666666</v>
      </c>
      <c r="L12" s="184">
        <v>82</v>
      </c>
      <c r="M12" s="177">
        <f>AVERAGE(B12,D12,E12,F12,I12)</f>
        <v>82.575462607499134</v>
      </c>
      <c r="N12" s="177">
        <f t="shared" si="5"/>
        <v>3.329105263157885</v>
      </c>
      <c r="O12" s="200">
        <v>64</v>
      </c>
      <c r="P12" s="198">
        <f>AVERAGE(C12,G12,H12,J12,K12)</f>
        <v>63.026557142857129</v>
      </c>
      <c r="Q12" s="198">
        <f t="shared" si="3"/>
        <v>2.4235000000000184</v>
      </c>
      <c r="R12" s="17">
        <v>77</v>
      </c>
      <c r="S12" s="18">
        <v>87</v>
      </c>
      <c r="T12" s="18">
        <v>59</v>
      </c>
      <c r="U12" s="18">
        <v>69</v>
      </c>
      <c r="V12" s="48">
        <f t="shared" si="4"/>
        <v>97.413534996687986</v>
      </c>
    </row>
    <row r="13" spans="1:28" ht="15.9" customHeight="1" x14ac:dyDescent="0.6">
      <c r="A13" s="167">
        <v>3</v>
      </c>
      <c r="B13" s="185"/>
      <c r="C13" s="192"/>
      <c r="D13" s="177"/>
      <c r="E13" s="177"/>
      <c r="F13" s="185"/>
      <c r="G13" s="192"/>
      <c r="H13" s="192"/>
      <c r="I13" s="185"/>
      <c r="J13" s="192"/>
      <c r="K13" s="192"/>
      <c r="L13" s="184">
        <v>82</v>
      </c>
      <c r="M13" s="177"/>
      <c r="N13" s="177">
        <f t="shared" si="5"/>
        <v>0</v>
      </c>
      <c r="O13" s="200">
        <v>64</v>
      </c>
      <c r="P13" s="198"/>
      <c r="Q13" s="198">
        <f t="shared" si="3"/>
        <v>0</v>
      </c>
      <c r="R13" s="17">
        <v>77</v>
      </c>
      <c r="S13" s="18">
        <v>87</v>
      </c>
      <c r="T13" s="18">
        <v>59</v>
      </c>
      <c r="U13" s="18">
        <v>69</v>
      </c>
      <c r="V13" s="48">
        <f t="shared" si="4"/>
        <v>0</v>
      </c>
      <c r="AB13" s="64"/>
    </row>
    <row r="14" spans="1:28" ht="15.9" customHeight="1" x14ac:dyDescent="0.3">
      <c r="A14" s="167">
        <v>4</v>
      </c>
      <c r="B14" s="185"/>
      <c r="C14" s="192"/>
      <c r="D14" s="177"/>
      <c r="E14" s="177"/>
      <c r="F14" s="185"/>
      <c r="G14" s="193"/>
      <c r="H14" s="192"/>
      <c r="I14" s="185"/>
      <c r="J14" s="192"/>
      <c r="K14" s="192"/>
      <c r="L14" s="184">
        <v>82</v>
      </c>
      <c r="M14" s="177"/>
      <c r="N14" s="177">
        <f t="shared" si="5"/>
        <v>0</v>
      </c>
      <c r="O14" s="200">
        <v>64</v>
      </c>
      <c r="P14" s="198"/>
      <c r="Q14" s="198">
        <f t="shared" si="3"/>
        <v>0</v>
      </c>
      <c r="R14" s="17">
        <v>77</v>
      </c>
      <c r="S14" s="18">
        <v>87</v>
      </c>
      <c r="T14" s="18">
        <v>59</v>
      </c>
      <c r="U14" s="18">
        <v>69</v>
      </c>
      <c r="V14" s="48">
        <f t="shared" si="4"/>
        <v>0</v>
      </c>
    </row>
    <row r="15" spans="1:28" ht="15.9" customHeight="1" x14ac:dyDescent="0.3">
      <c r="A15" s="167">
        <v>5</v>
      </c>
      <c r="B15" s="185"/>
      <c r="C15" s="192"/>
      <c r="D15" s="177"/>
      <c r="E15" s="216"/>
      <c r="F15" s="185"/>
      <c r="G15" s="192"/>
      <c r="H15" s="192"/>
      <c r="I15" s="185"/>
      <c r="J15" s="192"/>
      <c r="K15" s="192"/>
      <c r="L15" s="184">
        <v>82</v>
      </c>
      <c r="M15" s="177"/>
      <c r="N15" s="177">
        <f t="shared" si="5"/>
        <v>0</v>
      </c>
      <c r="O15" s="200">
        <v>64</v>
      </c>
      <c r="P15" s="198"/>
      <c r="Q15" s="198">
        <f t="shared" si="3"/>
        <v>0</v>
      </c>
      <c r="R15" s="17">
        <v>77</v>
      </c>
      <c r="S15" s="18">
        <v>87</v>
      </c>
      <c r="T15" s="18">
        <v>59</v>
      </c>
      <c r="U15" s="18">
        <v>69</v>
      </c>
      <c r="V15" s="48">
        <f t="shared" si="4"/>
        <v>0</v>
      </c>
      <c r="W15" s="7"/>
    </row>
    <row r="16" spans="1:28" ht="15.9" customHeight="1" x14ac:dyDescent="0.3">
      <c r="A16" s="167">
        <v>6</v>
      </c>
      <c r="B16" s="185"/>
      <c r="C16" s="192"/>
      <c r="D16" s="177"/>
      <c r="E16" s="177"/>
      <c r="F16" s="185"/>
      <c r="G16" s="192"/>
      <c r="H16" s="192"/>
      <c r="I16" s="185"/>
      <c r="J16" s="192"/>
      <c r="K16" s="192"/>
      <c r="L16" s="184">
        <v>82</v>
      </c>
      <c r="M16" s="177"/>
      <c r="N16" s="177">
        <f t="shared" si="5"/>
        <v>0</v>
      </c>
      <c r="O16" s="200">
        <v>64</v>
      </c>
      <c r="P16" s="198"/>
      <c r="Q16" s="198">
        <f t="shared" si="3"/>
        <v>0</v>
      </c>
      <c r="R16" s="17">
        <v>77</v>
      </c>
      <c r="S16" s="18">
        <v>87</v>
      </c>
      <c r="T16" s="18">
        <v>59</v>
      </c>
      <c r="U16" s="18">
        <v>69</v>
      </c>
      <c r="V16" s="48">
        <f t="shared" si="4"/>
        <v>0</v>
      </c>
      <c r="W16" s="7"/>
    </row>
    <row r="17" spans="1:23" ht="15.9" customHeight="1" x14ac:dyDescent="0.3">
      <c r="A17" s="167">
        <v>7</v>
      </c>
      <c r="B17" s="185"/>
      <c r="C17" s="192"/>
      <c r="D17" s="177"/>
      <c r="E17" s="177"/>
      <c r="F17" s="185"/>
      <c r="G17" s="192"/>
      <c r="H17" s="192"/>
      <c r="I17" s="185"/>
      <c r="J17" s="192"/>
      <c r="K17" s="192"/>
      <c r="L17" s="184">
        <v>82</v>
      </c>
      <c r="M17" s="177"/>
      <c r="N17" s="177">
        <f t="shared" si="5"/>
        <v>0</v>
      </c>
      <c r="O17" s="200">
        <v>64</v>
      </c>
      <c r="P17" s="198"/>
      <c r="Q17" s="198">
        <f t="shared" si="3"/>
        <v>0</v>
      </c>
      <c r="R17" s="17">
        <v>77</v>
      </c>
      <c r="S17" s="18">
        <v>87</v>
      </c>
      <c r="T17" s="18">
        <v>59</v>
      </c>
      <c r="U17" s="18">
        <v>69</v>
      </c>
      <c r="V17" s="48">
        <f t="shared" si="4"/>
        <v>0</v>
      </c>
      <c r="W17" s="7"/>
    </row>
    <row r="18" spans="1:23" ht="15.9" customHeight="1" x14ac:dyDescent="0.3">
      <c r="A18" s="167">
        <v>8</v>
      </c>
      <c r="B18" s="186"/>
      <c r="C18" s="193"/>
      <c r="D18" s="186"/>
      <c r="E18" s="177"/>
      <c r="F18" s="186"/>
      <c r="G18" s="193"/>
      <c r="H18" s="193"/>
      <c r="I18" s="186"/>
      <c r="J18" s="193"/>
      <c r="K18" s="193"/>
      <c r="L18" s="184">
        <v>82</v>
      </c>
      <c r="M18" s="177"/>
      <c r="N18" s="177">
        <f t="shared" si="5"/>
        <v>0</v>
      </c>
      <c r="O18" s="200">
        <v>64</v>
      </c>
      <c r="P18" s="198"/>
      <c r="Q18" s="198">
        <f t="shared" si="3"/>
        <v>0</v>
      </c>
      <c r="R18" s="17">
        <v>77</v>
      </c>
      <c r="S18" s="18">
        <v>87</v>
      </c>
      <c r="T18" s="18">
        <v>59</v>
      </c>
      <c r="U18" s="18">
        <v>69</v>
      </c>
      <c r="V18" s="48">
        <f t="shared" si="4"/>
        <v>0</v>
      </c>
      <c r="W18" s="7"/>
    </row>
    <row r="19" spans="1:23" ht="15.9" customHeight="1" x14ac:dyDescent="0.3">
      <c r="A19" s="167">
        <v>9</v>
      </c>
      <c r="B19" s="186"/>
      <c r="C19" s="193"/>
      <c r="D19" s="186"/>
      <c r="E19" s="177"/>
      <c r="F19" s="186"/>
      <c r="G19" s="193"/>
      <c r="H19" s="193"/>
      <c r="I19" s="186"/>
      <c r="J19" s="193"/>
      <c r="K19" s="193"/>
      <c r="L19" s="184">
        <v>82</v>
      </c>
      <c r="M19" s="177"/>
      <c r="N19" s="177">
        <f t="shared" si="5"/>
        <v>0</v>
      </c>
      <c r="O19" s="200">
        <v>64</v>
      </c>
      <c r="P19" s="198"/>
      <c r="Q19" s="198">
        <f t="shared" si="3"/>
        <v>0</v>
      </c>
      <c r="R19" s="17">
        <v>77</v>
      </c>
      <c r="S19" s="18">
        <v>87</v>
      </c>
      <c r="T19" s="18">
        <v>59</v>
      </c>
      <c r="U19" s="18">
        <v>69</v>
      </c>
      <c r="V19" s="48">
        <f t="shared" si="4"/>
        <v>0</v>
      </c>
      <c r="W19" s="7"/>
    </row>
    <row r="20" spans="1:23" ht="15.9" customHeight="1" x14ac:dyDescent="0.3">
      <c r="A20" s="167">
        <v>10</v>
      </c>
      <c r="B20" s="186"/>
      <c r="C20" s="194"/>
      <c r="D20" s="187"/>
      <c r="E20" s="177"/>
      <c r="F20" s="187"/>
      <c r="G20" s="194"/>
      <c r="H20" s="194"/>
      <c r="I20" s="187"/>
      <c r="J20" s="194"/>
      <c r="K20" s="194"/>
      <c r="L20" s="218">
        <v>82</v>
      </c>
      <c r="M20" s="177"/>
      <c r="N20" s="177">
        <f t="shared" si="5"/>
        <v>0</v>
      </c>
      <c r="O20" s="200">
        <v>64</v>
      </c>
      <c r="P20" s="198"/>
      <c r="Q20" s="198">
        <f t="shared" si="3"/>
        <v>0</v>
      </c>
      <c r="R20" s="17">
        <v>77</v>
      </c>
      <c r="S20" s="18">
        <v>87</v>
      </c>
      <c r="T20" s="18">
        <v>59</v>
      </c>
      <c r="U20" s="18">
        <v>69</v>
      </c>
      <c r="V20" s="48">
        <f t="shared" si="4"/>
        <v>0</v>
      </c>
      <c r="W20" s="7"/>
    </row>
    <row r="21" spans="1:23" x14ac:dyDescent="0.2">
      <c r="L21" s="53"/>
      <c r="M21" s="53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AE19"/>
  <sheetViews>
    <sheetView zoomScale="76" zoomScaleNormal="76" workbookViewId="0">
      <selection activeCell="AE12" sqref="AE12"/>
    </sheetView>
  </sheetViews>
  <sheetFormatPr defaultRowHeight="13.2" x14ac:dyDescent="0.2"/>
  <cols>
    <col min="1" max="1" width="6.6640625" customWidth="1"/>
    <col min="2" max="2" width="9.44140625" customWidth="1"/>
    <col min="3" max="31" width="10" bestFit="1" customWidth="1"/>
  </cols>
  <sheetData>
    <row r="1" spans="1:31" ht="16.2" x14ac:dyDescent="0.3">
      <c r="A1" s="50" t="s">
        <v>46</v>
      </c>
      <c r="B1" s="52" t="s">
        <v>14</v>
      </c>
      <c r="C1" s="52" t="s">
        <v>15</v>
      </c>
      <c r="D1" s="52" t="s">
        <v>16</v>
      </c>
      <c r="E1" s="52" t="s">
        <v>17</v>
      </c>
      <c r="F1" s="52" t="s">
        <v>13</v>
      </c>
      <c r="G1" s="52" t="s">
        <v>8</v>
      </c>
      <c r="H1" s="52" t="s">
        <v>34</v>
      </c>
      <c r="I1" s="52" t="s">
        <v>35</v>
      </c>
      <c r="J1" s="52" t="s">
        <v>9</v>
      </c>
      <c r="K1" s="52" t="s">
        <v>36</v>
      </c>
      <c r="L1" s="52" t="s">
        <v>39</v>
      </c>
      <c r="M1" s="52" t="s">
        <v>20</v>
      </c>
      <c r="N1" s="52" t="s">
        <v>12</v>
      </c>
      <c r="O1" s="52" t="s">
        <v>10</v>
      </c>
      <c r="P1" s="52" t="s">
        <v>11</v>
      </c>
      <c r="Q1" s="51" t="s">
        <v>2</v>
      </c>
      <c r="R1" s="52" t="s">
        <v>3</v>
      </c>
      <c r="S1" s="52" t="s">
        <v>4</v>
      </c>
      <c r="T1" s="52" t="s">
        <v>5</v>
      </c>
      <c r="U1" s="52" t="s">
        <v>6</v>
      </c>
      <c r="V1" s="52" t="s">
        <v>38</v>
      </c>
      <c r="W1" s="52" t="s">
        <v>32</v>
      </c>
      <c r="X1" s="52" t="s">
        <v>33</v>
      </c>
      <c r="Y1" s="52" t="s">
        <v>19</v>
      </c>
      <c r="Z1" s="52" t="s">
        <v>48</v>
      </c>
      <c r="AA1" s="52" t="s">
        <v>18</v>
      </c>
      <c r="AB1" s="52" t="s">
        <v>21</v>
      </c>
      <c r="AC1" s="52" t="s">
        <v>22</v>
      </c>
      <c r="AD1" s="52" t="s">
        <v>23</v>
      </c>
      <c r="AE1" s="52" t="s">
        <v>37</v>
      </c>
    </row>
    <row r="2" spans="1:31" s="57" customFormat="1" ht="16.2" x14ac:dyDescent="0.2">
      <c r="A2" s="56" t="s">
        <v>148</v>
      </c>
      <c r="B2" s="67">
        <v>100</v>
      </c>
      <c r="C2" s="67">
        <v>100</v>
      </c>
      <c r="D2" s="67">
        <v>100</v>
      </c>
      <c r="E2" s="67">
        <v>100</v>
      </c>
      <c r="F2" s="67">
        <v>100</v>
      </c>
      <c r="G2" s="67">
        <v>100</v>
      </c>
      <c r="H2" s="67">
        <v>100</v>
      </c>
      <c r="I2" s="67">
        <v>100</v>
      </c>
      <c r="J2" s="67">
        <v>100</v>
      </c>
      <c r="K2" s="67">
        <v>100</v>
      </c>
      <c r="L2" s="67">
        <v>100</v>
      </c>
      <c r="M2" s="67">
        <v>100</v>
      </c>
      <c r="N2" s="67">
        <v>100</v>
      </c>
      <c r="O2" s="67">
        <v>100</v>
      </c>
      <c r="P2" s="67">
        <v>100</v>
      </c>
      <c r="Q2" s="68">
        <v>100</v>
      </c>
      <c r="R2" s="67">
        <v>100</v>
      </c>
      <c r="S2" s="67">
        <v>100</v>
      </c>
      <c r="T2" s="67">
        <v>100</v>
      </c>
      <c r="U2" s="67">
        <v>100</v>
      </c>
      <c r="V2" s="67">
        <v>100</v>
      </c>
      <c r="W2" s="67">
        <v>100</v>
      </c>
      <c r="X2" s="67">
        <v>100</v>
      </c>
      <c r="Y2" s="67">
        <v>100</v>
      </c>
      <c r="Z2" s="67">
        <v>100</v>
      </c>
      <c r="AA2" s="67">
        <v>100</v>
      </c>
      <c r="AB2" s="67">
        <v>100</v>
      </c>
      <c r="AC2" s="67">
        <v>100</v>
      </c>
      <c r="AD2" s="67">
        <v>100</v>
      </c>
      <c r="AE2" s="67">
        <v>100</v>
      </c>
    </row>
    <row r="3" spans="1:31" s="57" customFormat="1" ht="16.2" x14ac:dyDescent="0.2">
      <c r="A3" s="83" t="s">
        <v>131</v>
      </c>
      <c r="B3" s="68">
        <f ca="1">INDIRECT(B$1&amp;"!Q4")</f>
        <v>99.463938757165522</v>
      </c>
      <c r="C3" s="68">
        <f ca="1">INDIRECT(C$1&amp;"!Q4")</f>
        <v>100.17245038464033</v>
      </c>
      <c r="D3" s="68">
        <f ca="1">INDIRECT(D$1&amp;"!V4")</f>
        <v>100.14923562749647</v>
      </c>
      <c r="E3" s="68">
        <f t="shared" ref="E3:H3" ca="1" si="0">INDIRECT(E$1&amp;"!Q4")</f>
        <v>100.01492467536688</v>
      </c>
      <c r="F3" s="68">
        <f t="shared" ca="1" si="0"/>
        <v>99.549683386987837</v>
      </c>
      <c r="G3" s="68">
        <f t="shared" ca="1" si="0"/>
        <v>99.065263085647629</v>
      </c>
      <c r="H3" s="68">
        <f t="shared" ca="1" si="0"/>
        <v>101.5017846170531</v>
      </c>
      <c r="I3" s="68">
        <f ca="1">INDIRECT(I$1&amp;"!V4")</f>
        <v>100.19116675033463</v>
      </c>
      <c r="J3" s="68">
        <f t="shared" ref="J3:X3" ca="1" si="1">INDIRECT(J$1&amp;"!Q4")</f>
        <v>100.10018764049222</v>
      </c>
      <c r="K3" s="68">
        <f t="shared" ca="1" si="1"/>
        <v>99.083812432926024</v>
      </c>
      <c r="L3" s="68">
        <f t="shared" ca="1" si="1"/>
        <v>97.473869589633139</v>
      </c>
      <c r="M3" s="68">
        <f t="shared" ca="1" si="1"/>
        <v>100.10693339328589</v>
      </c>
      <c r="N3" s="68">
        <f t="shared" ca="1" si="1"/>
        <v>99.035912657460628</v>
      </c>
      <c r="O3" s="68">
        <f t="shared" ca="1" si="1"/>
        <v>99.199445606881611</v>
      </c>
      <c r="P3" s="68">
        <f t="shared" ca="1" si="1"/>
        <v>99.360583999681722</v>
      </c>
      <c r="Q3" s="68">
        <f t="shared" ca="1" si="1"/>
        <v>99.601609117167129</v>
      </c>
      <c r="R3" s="68">
        <f t="shared" ca="1" si="1"/>
        <v>99.418970348199338</v>
      </c>
      <c r="S3" s="68">
        <f ca="1">INDIRECT(S$1&amp;"!Q4")</f>
        <v>100.14111323413044</v>
      </c>
      <c r="T3" s="68">
        <f ca="1">INDIRECT(T$1&amp;"!Q4")</f>
        <v>100.41223703022875</v>
      </c>
      <c r="U3" s="68">
        <f t="shared" ca="1" si="1"/>
        <v>100.09100273065974</v>
      </c>
      <c r="V3" s="68">
        <f t="shared" ca="1" si="1"/>
        <v>99.658944855967064</v>
      </c>
      <c r="W3" s="68">
        <f t="shared" ca="1" si="1"/>
        <v>99.46756714795842</v>
      </c>
      <c r="X3" s="68">
        <f t="shared" ca="1" si="1"/>
        <v>99.710625365098437</v>
      </c>
      <c r="Y3" s="68">
        <f ca="1">INDIRECT(Y$1&amp;"!Q4")</f>
        <v>100.17125571701273</v>
      </c>
      <c r="Z3" s="68">
        <f ca="1">INDIRECT(Z$1&amp;"!Q4")</f>
        <v>96.138843695951707</v>
      </c>
      <c r="AA3" s="68">
        <f t="shared" ref="AA3:AD3" ca="1" si="2">INDIRECT(AA$1&amp;"!Q4")</f>
        <v>98.346422290913466</v>
      </c>
      <c r="AB3" s="68">
        <f t="shared" ca="1" si="2"/>
        <v>99.570942874191587</v>
      </c>
      <c r="AC3" s="68">
        <f t="shared" ca="1" si="2"/>
        <v>103.42759953975282</v>
      </c>
      <c r="AD3" s="68">
        <f t="shared" ca="1" si="2"/>
        <v>104.00146033057425</v>
      </c>
      <c r="AE3" s="68">
        <f ca="1">INDIRECT(AE$1&amp;"!V4")</f>
        <v>97.50102587741894</v>
      </c>
    </row>
    <row r="4" spans="1:31" s="57" customFormat="1" ht="16.2" x14ac:dyDescent="0.2">
      <c r="A4" s="83" t="s">
        <v>132</v>
      </c>
      <c r="B4" s="68">
        <f ca="1">INDIRECT(B$1&amp;"!Q5")</f>
        <v>99.553086057762798</v>
      </c>
      <c r="C4" s="68">
        <f ca="1">INDIRECT(C$1&amp;"!Q5")</f>
        <v>100.15032992762877</v>
      </c>
      <c r="D4" s="68">
        <f ca="1">INDIRECT(D$1&amp;"!V5")</f>
        <v>99.687597819024205</v>
      </c>
      <c r="E4" s="68">
        <f ca="1">INDIRECT(E$1&amp;"!Q5")</f>
        <v>99.995538870334727</v>
      </c>
      <c r="F4" s="68">
        <f ca="1">INDIRECT(F$1&amp;"!Q5")</f>
        <v>99.234115651522643</v>
      </c>
      <c r="G4" s="68">
        <f ca="1">INDIRECT(G$1&amp;"!Q5")</f>
        <v>99.464110473286254</v>
      </c>
      <c r="H4" s="68">
        <f ca="1">INDIRECT(H$1&amp;"!Q5")</f>
        <v>101.26795683790758</v>
      </c>
      <c r="I4" s="68">
        <f ca="1">INDIRECT(I$1&amp;"!V5")</f>
        <v>99.996975488386127</v>
      </c>
      <c r="J4" s="68">
        <f t="shared" ref="J4:AD4" ca="1" si="3">INDIRECT(J$1&amp;"!Q5")</f>
        <v>100.07238398139026</v>
      </c>
      <c r="K4" s="68">
        <f t="shared" ca="1" si="3"/>
        <v>99.327120719953115</v>
      </c>
      <c r="L4" s="68">
        <f t="shared" ca="1" si="3"/>
        <v>97.689153156725467</v>
      </c>
      <c r="M4" s="68">
        <f t="shared" ca="1" si="3"/>
        <v>100.46248265192365</v>
      </c>
      <c r="N4" s="68">
        <f t="shared" ca="1" si="3"/>
        <v>99.076866492416372</v>
      </c>
      <c r="O4" s="68">
        <f t="shared" ca="1" si="3"/>
        <v>99.173061180952757</v>
      </c>
      <c r="P4" s="68">
        <f t="shared" ca="1" si="3"/>
        <v>99.434125710209159</v>
      </c>
      <c r="Q4" s="68">
        <f t="shared" ca="1" si="3"/>
        <v>99.53475936812201</v>
      </c>
      <c r="R4" s="68">
        <f t="shared" ca="1" si="3"/>
        <v>99.562644514755533</v>
      </c>
      <c r="S4" s="68">
        <f t="shared" ca="1" si="3"/>
        <v>99.979904555552523</v>
      </c>
      <c r="T4" s="68">
        <f t="shared" ca="1" si="3"/>
        <v>100.19721184883103</v>
      </c>
      <c r="U4" s="68">
        <f t="shared" ca="1" si="3"/>
        <v>99.685142785367304</v>
      </c>
      <c r="V4" s="68">
        <f t="shared" ca="1" si="3"/>
        <v>99.978895720361493</v>
      </c>
      <c r="W4" s="68">
        <f t="shared" ca="1" si="3"/>
        <v>99.047575509347425</v>
      </c>
      <c r="X4" s="68">
        <f t="shared" ca="1" si="3"/>
        <v>99.7074897521438</v>
      </c>
      <c r="Y4" s="68">
        <f t="shared" ca="1" si="3"/>
        <v>99.645752968761812</v>
      </c>
      <c r="Z4" s="68">
        <f t="shared" ca="1" si="3"/>
        <v>97.428114461945626</v>
      </c>
      <c r="AA4" s="68">
        <f t="shared" ca="1" si="3"/>
        <v>98.322712199740948</v>
      </c>
      <c r="AB4" s="68">
        <f t="shared" ca="1" si="3"/>
        <v>99.978305754340724</v>
      </c>
      <c r="AC4" s="68">
        <f t="shared" ca="1" si="3"/>
        <v>102.40315915956637</v>
      </c>
      <c r="AD4" s="68">
        <f t="shared" ca="1" si="3"/>
        <v>103.46360709997073</v>
      </c>
      <c r="AE4" s="68">
        <f ca="1">INDIRECT(AE$1&amp;"!V5")</f>
        <v>97.40094270336634</v>
      </c>
    </row>
    <row r="5" spans="1:31" s="57" customFormat="1" ht="16.2" x14ac:dyDescent="0.2">
      <c r="A5" s="83" t="s">
        <v>133</v>
      </c>
      <c r="B5" s="68">
        <f ca="1">INDIRECT(B$1&amp;"!Q6")</f>
        <v>99.514762392382778</v>
      </c>
      <c r="C5" s="68">
        <f ca="1">INDIRECT(C$1&amp;"!Q6")</f>
        <v>100.12815528748256</v>
      </c>
      <c r="D5" s="68">
        <f ca="1">INDIRECT(D$1&amp;"!V6")</f>
        <v>99.944049592413052</v>
      </c>
      <c r="E5" s="68">
        <f t="shared" ref="E5:H5" ca="1" si="4">INDIRECT(E$1&amp;"!Q6")</f>
        <v>99.833696718597125</v>
      </c>
      <c r="F5" s="68">
        <f t="shared" ca="1" si="4"/>
        <v>99.035343851419455</v>
      </c>
      <c r="G5" s="68">
        <f t="shared" ca="1" si="4"/>
        <v>99.472039873187327</v>
      </c>
      <c r="H5" s="68">
        <f t="shared" ca="1" si="4"/>
        <v>101.01248322380638</v>
      </c>
      <c r="I5" s="68">
        <f ca="1">INDIRECT(I$1&amp;"!V6")</f>
        <v>100.36934420916161</v>
      </c>
      <c r="J5" s="68">
        <f t="shared" ref="J5:AD5" ca="1" si="5">INDIRECT(J$1&amp;"!Q6")</f>
        <v>100.04725635076099</v>
      </c>
      <c r="K5" s="68">
        <f t="shared" ca="1" si="5"/>
        <v>99.501036492572752</v>
      </c>
      <c r="L5" s="68">
        <f t="shared" ca="1" si="5"/>
        <v>97.384124863124057</v>
      </c>
      <c r="M5" s="68">
        <f t="shared" ca="1" si="5"/>
        <v>99.99895682548744</v>
      </c>
      <c r="N5" s="68">
        <f t="shared" ca="1" si="5"/>
        <v>99.003450009535214</v>
      </c>
      <c r="O5" s="68">
        <f t="shared" ca="1" si="5"/>
        <v>98.990176687856135</v>
      </c>
      <c r="P5" s="68">
        <f t="shared" ca="1" si="5"/>
        <v>99.48035609196576</v>
      </c>
      <c r="Q5" s="68">
        <f t="shared" ca="1" si="5"/>
        <v>99.441173535401134</v>
      </c>
      <c r="R5" s="68">
        <f t="shared" ca="1" si="5"/>
        <v>99.591199134230948</v>
      </c>
      <c r="S5" s="68">
        <f t="shared" ca="1" si="5"/>
        <v>99.745080261884539</v>
      </c>
      <c r="T5" s="68">
        <f t="shared" ca="1" si="5"/>
        <v>99.875949748361663</v>
      </c>
      <c r="U5" s="68">
        <f t="shared" ca="1" si="5"/>
        <v>99.673281877693796</v>
      </c>
      <c r="V5" s="68">
        <f t="shared" ca="1" si="5"/>
        <v>99.963828216228194</v>
      </c>
      <c r="W5" s="68">
        <f t="shared" ca="1" si="5"/>
        <v>98.991608475651134</v>
      </c>
      <c r="X5" s="68">
        <f t="shared" ca="1" si="5"/>
        <v>99.575272771989091</v>
      </c>
      <c r="Y5" s="68">
        <f t="shared" ca="1" si="5"/>
        <v>99.488075634579019</v>
      </c>
      <c r="Z5" s="68">
        <f t="shared" ca="1" si="5"/>
        <v>97.595172467435248</v>
      </c>
      <c r="AA5" s="68">
        <f t="shared" ca="1" si="5"/>
        <v>98.113855396798499</v>
      </c>
      <c r="AB5" s="68">
        <f t="shared" ca="1" si="5"/>
        <v>99.526712859311786</v>
      </c>
      <c r="AC5" s="68">
        <f t="shared" ca="1" si="5"/>
        <v>102.14904104340677</v>
      </c>
      <c r="AD5" s="68">
        <f t="shared" ca="1" si="5"/>
        <v>104.10600907029477</v>
      </c>
      <c r="AE5" s="68">
        <f ca="1">INDIRECT(AE$1&amp;"!V6")</f>
        <v>97.58444727696012</v>
      </c>
    </row>
    <row r="6" spans="1:31" s="57" customFormat="1" ht="16.2" x14ac:dyDescent="0.2">
      <c r="A6" s="83" t="s">
        <v>134</v>
      </c>
      <c r="B6" s="68">
        <f ca="1">INDIRECT(B$1&amp;"!Q7")</f>
        <v>99.474776521564962</v>
      </c>
      <c r="C6" s="68">
        <f ca="1">INDIRECT(C$1&amp;"!Q7")</f>
        <v>100.16370753589395</v>
      </c>
      <c r="D6" s="68">
        <f ca="1">INDIRECT(D$1&amp;"!V7")</f>
        <v>99.508265555331491</v>
      </c>
      <c r="E6" s="68">
        <f ca="1">INDIRECT(E$1&amp;"!Q7")</f>
        <v>100.03766009853392</v>
      </c>
      <c r="F6" s="68">
        <f ca="1">INDIRECT(F$1&amp;"!Q7")</f>
        <v>99.177875108333026</v>
      </c>
      <c r="G6" s="68">
        <f ca="1">INDIRECT(G$1&amp;"!Q7")</f>
        <v>99.338757828088902</v>
      </c>
      <c r="H6" s="68">
        <f ca="1">INDIRECT(H$1&amp;"!Q7")</f>
        <v>101.06782473424943</v>
      </c>
      <c r="I6" s="68">
        <f ca="1">INDIRECT(I$1&amp;"!V7")</f>
        <v>100.34996371904022</v>
      </c>
      <c r="J6" s="68">
        <f t="shared" ref="J6:AD6" ca="1" si="6">INDIRECT(J$1&amp;"!Q7")</f>
        <v>100.21103758658786</v>
      </c>
      <c r="K6" s="68">
        <f t="shared" ca="1" si="6"/>
        <v>99.38350842956288</v>
      </c>
      <c r="L6" s="68">
        <f t="shared" ca="1" si="6"/>
        <v>97.143370233755903</v>
      </c>
      <c r="M6" s="68">
        <f t="shared" ca="1" si="6"/>
        <v>99.487100017000344</v>
      </c>
      <c r="N6" s="68">
        <f t="shared" ca="1" si="6"/>
        <v>98.858880724134934</v>
      </c>
      <c r="O6" s="68">
        <f t="shared" ca="1" si="6"/>
        <v>98.897061269381396</v>
      </c>
      <c r="P6" s="68">
        <f t="shared" ca="1" si="6"/>
        <v>99.232573276224045</v>
      </c>
      <c r="Q6" s="68">
        <f t="shared" ca="1" si="6"/>
        <v>99.681918464326358</v>
      </c>
      <c r="R6" s="68">
        <f t="shared" ca="1" si="6"/>
        <v>99.336087577104237</v>
      </c>
      <c r="S6" s="68">
        <f t="shared" ca="1" si="6"/>
        <v>100.27748918936217</v>
      </c>
      <c r="T6" s="68">
        <f t="shared" ca="1" si="6"/>
        <v>100.00310355856952</v>
      </c>
      <c r="U6" s="68">
        <f t="shared" ca="1" si="6"/>
        <v>99.65682711074767</v>
      </c>
      <c r="V6" s="68">
        <f t="shared" ca="1" si="6"/>
        <v>100.05174577352471</v>
      </c>
      <c r="W6" s="68">
        <f t="shared" ca="1" si="6"/>
        <v>99.174607863393916</v>
      </c>
      <c r="X6" s="68">
        <f t="shared" ca="1" si="6"/>
        <v>99.619959194689528</v>
      </c>
      <c r="Y6" s="68">
        <f t="shared" ca="1" si="6"/>
        <v>99.489208232159086</v>
      </c>
      <c r="Z6" s="68">
        <f t="shared" ca="1" si="6"/>
        <v>96.910205772185947</v>
      </c>
      <c r="AA6" s="68">
        <f t="shared" ca="1" si="6"/>
        <v>98.130105772749999</v>
      </c>
      <c r="AB6" s="68">
        <f t="shared" ca="1" si="6"/>
        <v>99.713092933775059</v>
      </c>
      <c r="AC6" s="68">
        <f t="shared" ca="1" si="6"/>
        <v>102.01046694616475</v>
      </c>
      <c r="AD6" s="68">
        <f t="shared" ca="1" si="6"/>
        <v>103.91093003416496</v>
      </c>
      <c r="AE6" s="68">
        <f ca="1">INDIRECT(AE$1&amp;"!V7")</f>
        <v>97.558975491278431</v>
      </c>
    </row>
    <row r="7" spans="1:31" s="57" customFormat="1" ht="16.2" x14ac:dyDescent="0.2">
      <c r="A7" s="83" t="s">
        <v>135</v>
      </c>
      <c r="B7" s="68">
        <f ca="1">INDIRECT(B$1&amp;"!Q8")</f>
        <v>99.54167862468698</v>
      </c>
      <c r="C7" s="68">
        <f ca="1">INDIRECT(C$1&amp;"!Q8")</f>
        <v>100.11481914566207</v>
      </c>
      <c r="D7" s="68">
        <f ca="1">INDIRECT(D$1&amp;"!V8")</f>
        <v>99.704065919205959</v>
      </c>
      <c r="E7" s="68">
        <f ca="1">INDIRECT(E$1&amp;"!Q8")</f>
        <v>100.55003132939777</v>
      </c>
      <c r="F7" s="68">
        <f ca="1">INDIRECT(F$1&amp;"!Q8")</f>
        <v>99.321409312172605</v>
      </c>
      <c r="G7" s="68">
        <f ca="1">INDIRECT(G$1&amp;"!Q8")</f>
        <v>99.184971183061649</v>
      </c>
      <c r="H7" s="68">
        <f ca="1">INDIRECT(H$1&amp;"!Q8")</f>
        <v>100.71062134156585</v>
      </c>
      <c r="I7" s="68">
        <f ca="1">INDIRECT(I$1&amp;"!V8")</f>
        <v>100.03723225559165</v>
      </c>
      <c r="J7" s="68">
        <f t="shared" ref="J7:AD7" ca="1" si="7">INDIRECT(J$1&amp;"!Q8")</f>
        <v>100.19160396676622</v>
      </c>
      <c r="K7" s="68">
        <f t="shared" ca="1" si="7"/>
        <v>99.233530072163319</v>
      </c>
      <c r="L7" s="68">
        <f t="shared" ca="1" si="7"/>
        <v>97.451985097015509</v>
      </c>
      <c r="M7" s="68">
        <f t="shared" ca="1" si="7"/>
        <v>99.314262519612868</v>
      </c>
      <c r="N7" s="68">
        <f t="shared" ca="1" si="7"/>
        <v>99.076437248299982</v>
      </c>
      <c r="O7" s="68">
        <f t="shared" ca="1" si="7"/>
        <v>99.458882889737566</v>
      </c>
      <c r="P7" s="68">
        <f t="shared" ca="1" si="7"/>
        <v>99.059238520142799</v>
      </c>
      <c r="Q7" s="68">
        <f t="shared" ca="1" si="7"/>
        <v>99.7491302293068</v>
      </c>
      <c r="R7" s="68">
        <f t="shared" ca="1" si="7"/>
        <v>99.342990262832174</v>
      </c>
      <c r="S7" s="68">
        <f t="shared" ca="1" si="7"/>
        <v>99.958492487128254</v>
      </c>
      <c r="T7" s="68">
        <f t="shared" ca="1" si="7"/>
        <v>100.06517714103398</v>
      </c>
      <c r="U7" s="68">
        <f t="shared" ca="1" si="7"/>
        <v>99.892195670860531</v>
      </c>
      <c r="V7" s="68">
        <f t="shared" ca="1" si="7"/>
        <v>100.12705558717856</v>
      </c>
      <c r="W7" s="68">
        <f t="shared" ca="1" si="7"/>
        <v>99.681730941224657</v>
      </c>
      <c r="X7" s="68">
        <f t="shared" ca="1" si="7"/>
        <v>99.887703943335495</v>
      </c>
      <c r="Y7" s="68">
        <f t="shared" ca="1" si="7"/>
        <v>99.371284016500908</v>
      </c>
      <c r="Z7" s="68">
        <f t="shared" ca="1" si="7"/>
        <v>97.482959954992651</v>
      </c>
      <c r="AA7" s="68">
        <f t="shared" ca="1" si="7"/>
        <v>98.094926644395414</v>
      </c>
      <c r="AB7" s="68">
        <f t="shared" ca="1" si="7"/>
        <v>100.16813580169153</v>
      </c>
      <c r="AC7" s="68">
        <f t="shared" ca="1" si="7"/>
        <v>102.14678056375099</v>
      </c>
      <c r="AD7" s="68">
        <f t="shared" ca="1" si="7"/>
        <v>104.05859442298366</v>
      </c>
      <c r="AE7" s="68">
        <f ca="1">INDIRECT(AE$1&amp;"!V8")</f>
        <v>97.241905209529065</v>
      </c>
    </row>
    <row r="8" spans="1:31" s="57" customFormat="1" ht="16.2" x14ac:dyDescent="0.2">
      <c r="A8" s="83" t="s">
        <v>136</v>
      </c>
      <c r="B8" s="68">
        <f ca="1">INDIRECT(B$1&amp;"!Q9")</f>
        <v>99.480591015844169</v>
      </c>
      <c r="C8" s="68">
        <f ca="1">INDIRECT(C$1&amp;"!Q9")</f>
        <v>100.079717048784</v>
      </c>
      <c r="D8" s="68">
        <f ca="1">INDIRECT(D$1&amp;"!V9")</f>
        <v>99.769190627502653</v>
      </c>
      <c r="E8" s="68">
        <f t="shared" ref="E8:H8" ca="1" si="8">INDIRECT(E$1&amp;"!Q9")</f>
        <v>100.62324055385193</v>
      </c>
      <c r="F8" s="68">
        <f t="shared" ca="1" si="8"/>
        <v>99.488834304426362</v>
      </c>
      <c r="G8" s="68">
        <f t="shared" ca="1" si="8"/>
        <v>99.206170894499152</v>
      </c>
      <c r="H8" s="68">
        <f t="shared" ca="1" si="8"/>
        <v>100.72778753480405</v>
      </c>
      <c r="I8" s="68">
        <f ca="1">INDIRECT(I$1&amp;"!V9")</f>
        <v>99.781332338676393</v>
      </c>
      <c r="J8" s="68">
        <f t="shared" ref="J8:AD8" ca="1" si="9">INDIRECT(J$1&amp;"!Q9")</f>
        <v>100.16126972786658</v>
      </c>
      <c r="K8" s="68">
        <f t="shared" ca="1" si="9"/>
        <v>99.663588556380873</v>
      </c>
      <c r="L8" s="68">
        <f t="shared" ca="1" si="9"/>
        <v>97.191864741786375</v>
      </c>
      <c r="M8" s="68">
        <f t="shared" ca="1" si="9"/>
        <v>99.393477620953959</v>
      </c>
      <c r="N8" s="68">
        <f t="shared" ca="1" si="9"/>
        <v>99.375873795356412</v>
      </c>
      <c r="O8" s="68">
        <f t="shared" ca="1" si="9"/>
        <v>99.073219283195812</v>
      </c>
      <c r="P8" s="68">
        <f t="shared" ca="1" si="9"/>
        <v>99.020345225570566</v>
      </c>
      <c r="Q8" s="68">
        <f t="shared" ca="1" si="9"/>
        <v>99.762490824600263</v>
      </c>
      <c r="R8" s="68">
        <f t="shared" ca="1" si="9"/>
        <v>99.144731498771762</v>
      </c>
      <c r="S8" s="68">
        <f t="shared" ca="1" si="9"/>
        <v>100.0399606039484</v>
      </c>
      <c r="T8" s="68">
        <f t="shared" ca="1" si="9"/>
        <v>100.02203059832078</v>
      </c>
      <c r="U8" s="68">
        <f t="shared" ca="1" si="9"/>
        <v>100.21872440105939</v>
      </c>
      <c r="V8" s="68">
        <f t="shared" ca="1" si="9"/>
        <v>100.1060058733791</v>
      </c>
      <c r="W8" s="68">
        <f t="shared" ca="1" si="9"/>
        <v>99.839988017602195</v>
      </c>
      <c r="X8" s="68">
        <f t="shared" ca="1" si="9"/>
        <v>99.824520761863567</v>
      </c>
      <c r="Y8" s="68">
        <f t="shared" ca="1" si="9"/>
        <v>99.62793128493098</v>
      </c>
      <c r="Z8" s="68">
        <f t="shared" ca="1" si="9"/>
        <v>97.41603789059296</v>
      </c>
      <c r="AA8" s="68">
        <f t="shared" ca="1" si="9"/>
        <v>98.006502940545161</v>
      </c>
      <c r="AB8" s="68">
        <f t="shared" ca="1" si="9"/>
        <v>100.2196936481849</v>
      </c>
      <c r="AC8" s="68">
        <f t="shared" ca="1" si="9"/>
        <v>102.57097303748888</v>
      </c>
      <c r="AD8" s="68">
        <f t="shared" ca="1" si="9"/>
        <v>104.99494387435422</v>
      </c>
      <c r="AE8" s="68">
        <f ca="1">INDIRECT(AE$1&amp;"!V9")</f>
        <v>98.536753857021793</v>
      </c>
    </row>
    <row r="9" spans="1:31" s="57" customFormat="1" ht="16.2" x14ac:dyDescent="0.2">
      <c r="A9" s="83" t="s">
        <v>137</v>
      </c>
      <c r="B9" s="68">
        <f ca="1">INDIRECT(B$1&amp;"!Q10")</f>
        <v>99.563338159970797</v>
      </c>
      <c r="C9" s="68">
        <f ca="1">INDIRECT(C$1&amp;"!Q10")</f>
        <v>100.16634045990023</v>
      </c>
      <c r="D9" s="68">
        <f ca="1">INDIRECT(D$1&amp;"!V10")</f>
        <v>99.868462777158442</v>
      </c>
      <c r="E9" s="68">
        <f t="shared" ref="E9:H9" ca="1" si="10">INDIRECT(E$1&amp;"!Q10")</f>
        <v>100.30548185777283</v>
      </c>
      <c r="F9" s="68">
        <f t="shared" ca="1" si="10"/>
        <v>99.42635381592595</v>
      </c>
      <c r="G9" s="68">
        <f t="shared" ca="1" si="10"/>
        <v>99.309810618690037</v>
      </c>
      <c r="H9" s="68">
        <f t="shared" ca="1" si="10"/>
        <v>100.81645181047605</v>
      </c>
      <c r="I9" s="68">
        <f ca="1">INDIRECT(I$1&amp;"!V10")</f>
        <v>100.18979984874893</v>
      </c>
      <c r="J9" s="68">
        <f t="shared" ref="J9:AD9" ca="1" si="11">INDIRECT(J$1&amp;"!Q10")</f>
        <v>100.28490580314369</v>
      </c>
      <c r="K9" s="68">
        <f t="shared" ca="1" si="11"/>
        <v>99.905530371561667</v>
      </c>
      <c r="L9" s="68">
        <f t="shared" ca="1" si="11"/>
        <v>97.060496681965532</v>
      </c>
      <c r="M9" s="68">
        <f t="shared" ca="1" si="11"/>
        <v>99.231480734052695</v>
      </c>
      <c r="N9" s="68">
        <f t="shared" ca="1" si="11"/>
        <v>99.444650262851127</v>
      </c>
      <c r="O9" s="68">
        <f t="shared" ca="1" si="11"/>
        <v>99.435561228907801</v>
      </c>
      <c r="P9" s="68">
        <f t="shared" ca="1" si="11"/>
        <v>99.090656042067806</v>
      </c>
      <c r="Q9" s="68">
        <f t="shared" ca="1" si="11"/>
        <v>99.54596355693873</v>
      </c>
      <c r="R9" s="68">
        <f t="shared" ca="1" si="11"/>
        <v>99.323846429978531</v>
      </c>
      <c r="S9" s="68">
        <f t="shared" ca="1" si="11"/>
        <v>100.14425232599137</v>
      </c>
      <c r="T9" s="68">
        <f t="shared" ca="1" si="11"/>
        <v>99.937308707743028</v>
      </c>
      <c r="U9" s="68">
        <f t="shared" ca="1" si="11"/>
        <v>100.17278444335977</v>
      </c>
      <c r="V9" s="68">
        <f t="shared" ca="1" si="11"/>
        <v>100.01537511687097</v>
      </c>
      <c r="W9" s="68">
        <f t="shared" ca="1" si="11"/>
        <v>100.10763788205728</v>
      </c>
      <c r="X9" s="68">
        <f t="shared" ca="1" si="11"/>
        <v>99.746918582592841</v>
      </c>
      <c r="Y9" s="68">
        <f t="shared" ca="1" si="11"/>
        <v>99.586481039949248</v>
      </c>
      <c r="Z9" s="68">
        <f t="shared" ca="1" si="11"/>
        <v>97.719658406966317</v>
      </c>
      <c r="AA9" s="68">
        <f t="shared" ca="1" si="11"/>
        <v>97.975918612436715</v>
      </c>
      <c r="AB9" s="68">
        <f t="shared" ca="1" si="11"/>
        <v>100.2361362349296</v>
      </c>
      <c r="AC9" s="68">
        <f t="shared" ca="1" si="11"/>
        <v>102.00904356820624</v>
      </c>
      <c r="AD9" s="68">
        <f t="shared" ca="1" si="11"/>
        <v>105.16064191143401</v>
      </c>
      <c r="AE9" s="68">
        <f ca="1">INDIRECT(AE$1&amp;"!V10")</f>
        <v>98.879598073028092</v>
      </c>
    </row>
    <row r="10" spans="1:31" s="57" customFormat="1" ht="16.2" x14ac:dyDescent="0.2">
      <c r="A10" s="56" t="s">
        <v>149</v>
      </c>
      <c r="B10" s="68">
        <f ca="1">INDIRECT(B$1&amp;"!Q11")</f>
        <v>99.448629202450661</v>
      </c>
      <c r="C10" s="68">
        <f ca="1">INDIRECT(C$1&amp;"!Q11")</f>
        <v>100.07779495504595</v>
      </c>
      <c r="D10" s="68">
        <f ca="1">INDIRECT(D$1&amp;"!V11")</f>
        <v>99.75912769831497</v>
      </c>
      <c r="E10" s="68">
        <f t="shared" ref="E10:H10" ca="1" si="12">INDIRECT(E$1&amp;"!Q11")</f>
        <v>99.847981512684015</v>
      </c>
      <c r="F10" s="68">
        <f t="shared" ca="1" si="12"/>
        <v>99.258163234542693</v>
      </c>
      <c r="G10" s="68">
        <f t="shared" ca="1" si="12"/>
        <v>99.205457811823408</v>
      </c>
      <c r="H10" s="68">
        <f t="shared" ca="1" si="12"/>
        <v>100.94903338620109</v>
      </c>
      <c r="I10" s="68">
        <f ca="1">INDIRECT(I$1&amp;"!V11")</f>
        <v>100.10064493758671</v>
      </c>
      <c r="J10" s="68">
        <f t="shared" ref="J10:AD10" ca="1" si="13">INDIRECT(J$1&amp;"!Q11")</f>
        <v>100.23434030842336</v>
      </c>
      <c r="K10" s="68">
        <f t="shared" ca="1" si="13"/>
        <v>99.898690252127494</v>
      </c>
      <c r="L10" s="68">
        <f t="shared" ca="1" si="13"/>
        <v>97.118313270861861</v>
      </c>
      <c r="M10" s="68">
        <f t="shared" ca="1" si="13"/>
        <v>100.06236359499474</v>
      </c>
      <c r="N10" s="68">
        <f t="shared" ca="1" si="13"/>
        <v>99.14327437131152</v>
      </c>
      <c r="O10" s="68">
        <f t="shared" ca="1" si="13"/>
        <v>99.527747288478835</v>
      </c>
      <c r="P10" s="68">
        <f t="shared" ca="1" si="13"/>
        <v>99.209163068019862</v>
      </c>
      <c r="Q10" s="68">
        <f t="shared" ca="1" si="13"/>
        <v>99.486417466751988</v>
      </c>
      <c r="R10" s="68">
        <f t="shared" ca="1" si="13"/>
        <v>99.07464347068354</v>
      </c>
      <c r="S10" s="68">
        <f t="shared" ca="1" si="13"/>
        <v>100.08090749381171</v>
      </c>
      <c r="T10" s="68">
        <f t="shared" ca="1" si="13"/>
        <v>99.861135125429684</v>
      </c>
      <c r="U10" s="68">
        <f t="shared" ca="1" si="13"/>
        <v>100.0506308514144</v>
      </c>
      <c r="V10" s="68">
        <f t="shared" ca="1" si="13"/>
        <v>99.90803384877286</v>
      </c>
      <c r="W10" s="68">
        <f t="shared" ca="1" si="13"/>
        <v>99.965854902743587</v>
      </c>
      <c r="X10" s="68">
        <f t="shared" ca="1" si="13"/>
        <v>99.519440181290946</v>
      </c>
      <c r="Y10" s="68">
        <f t="shared" ca="1" si="13"/>
        <v>99.332379905970953</v>
      </c>
      <c r="Z10" s="68">
        <f t="shared" ca="1" si="13"/>
        <v>97.357346659598633</v>
      </c>
      <c r="AA10" s="68">
        <f t="shared" ca="1" si="13"/>
        <v>98.008351976273318</v>
      </c>
      <c r="AB10" s="68">
        <f t="shared" ca="1" si="13"/>
        <v>100.29740719165142</v>
      </c>
      <c r="AC10" s="68">
        <f t="shared" ca="1" si="13"/>
        <v>102.18393052654639</v>
      </c>
      <c r="AD10" s="68">
        <f t="shared" ca="1" si="13"/>
        <v>105.64359161847547</v>
      </c>
      <c r="AE10" s="68">
        <f ca="1">INDIRECT(AE$1&amp;"!V11")</f>
        <v>98.564651682464017</v>
      </c>
    </row>
    <row r="11" spans="1:31" s="57" customFormat="1" ht="16.2" x14ac:dyDescent="0.2">
      <c r="A11" s="83" t="s">
        <v>127</v>
      </c>
      <c r="B11" s="68">
        <f ca="1">INDIRECT(B$1&amp;"!Q12")</f>
        <v>99.381311600355502</v>
      </c>
      <c r="C11" s="68">
        <f ca="1">INDIRECT(C$1&amp;"!Q12")</f>
        <v>100.04490745912118</v>
      </c>
      <c r="D11" s="68">
        <f ca="1">INDIRECT(D$1&amp;"!V12")</f>
        <v>100.31856413817989</v>
      </c>
      <c r="E11" s="68">
        <f ca="1">INDIRECT(E$1&amp;"!Q12")</f>
        <v>99.609871303411339</v>
      </c>
      <c r="F11" s="68">
        <f ca="1">INDIRECT(F$1&amp;"!Q12")</f>
        <v>99.230515810373518</v>
      </c>
      <c r="G11" s="68">
        <f ca="1">INDIRECT(G$1&amp;"!Q12")</f>
        <v>99.362674878212047</v>
      </c>
      <c r="H11" s="68">
        <f ca="1">INDIRECT(H$1&amp;"!Q12")</f>
        <v>101.05956786982514</v>
      </c>
      <c r="I11" s="68">
        <f ca="1">INDIRECT(I$1&amp;"!V12")</f>
        <v>99.848239263873666</v>
      </c>
      <c r="J11" s="68">
        <f t="shared" ref="J11:AD11" ca="1" si="14">INDIRECT(J$1&amp;"!Q12")</f>
        <v>100.14908032043772</v>
      </c>
      <c r="K11" s="68">
        <f t="shared" ca="1" si="14"/>
        <v>99.97254412679905</v>
      </c>
      <c r="L11" s="68">
        <f t="shared" ca="1" si="14"/>
        <v>97.58712157799377</v>
      </c>
      <c r="M11" s="68">
        <f t="shared" ca="1" si="14"/>
        <v>99.985635739353896</v>
      </c>
      <c r="N11" s="68">
        <f t="shared" ca="1" si="14"/>
        <v>99.370442664556293</v>
      </c>
      <c r="O11" s="68">
        <f t="shared" ca="1" si="14"/>
        <v>99.41503561298488</v>
      </c>
      <c r="P11" s="68">
        <f t="shared" ca="1" si="14"/>
        <v>99.302520503150731</v>
      </c>
      <c r="Q11" s="68">
        <f t="shared" ca="1" si="14"/>
        <v>99.598085704795452</v>
      </c>
      <c r="R11" s="68">
        <f t="shared" ca="1" si="14"/>
        <v>99.161827184598309</v>
      </c>
      <c r="S11" s="68">
        <f t="shared" ca="1" si="14"/>
        <v>100.17123989488732</v>
      </c>
      <c r="T11" s="68">
        <f t="shared" ca="1" si="14"/>
        <v>100.02510451984882</v>
      </c>
      <c r="U11" s="68">
        <f t="shared" ca="1" si="14"/>
        <v>100.36501434801208</v>
      </c>
      <c r="V11" s="68">
        <f t="shared" ca="1" si="14"/>
        <v>99.87282867894632</v>
      </c>
      <c r="W11" s="68">
        <f t="shared" ca="1" si="14"/>
        <v>99.845641517472913</v>
      </c>
      <c r="X11" s="68">
        <f t="shared" ca="1" si="14"/>
        <v>99.717703424304943</v>
      </c>
      <c r="Y11" s="68">
        <f t="shared" ca="1" si="14"/>
        <v>99.545214272820587</v>
      </c>
      <c r="Z11" s="68">
        <f t="shared" ca="1" si="14"/>
        <v>97.560453506429837</v>
      </c>
      <c r="AA11" s="68">
        <f t="shared" ca="1" si="14"/>
        <v>98.172875877403669</v>
      </c>
      <c r="AB11" s="68">
        <f t="shared" ca="1" si="14"/>
        <v>99.891092913355877</v>
      </c>
      <c r="AC11" s="68">
        <f t="shared" ca="1" si="14"/>
        <v>102.4984703397911</v>
      </c>
      <c r="AD11" s="68">
        <f t="shared" ca="1" si="14"/>
        <v>105.28136485222043</v>
      </c>
      <c r="AE11" s="68">
        <f ca="1">INDIRECT(AE$1&amp;"!V12")</f>
        <v>97.413534996687986</v>
      </c>
    </row>
    <row r="12" spans="1:31" s="57" customFormat="1" ht="16.2" x14ac:dyDescent="0.2">
      <c r="A12" s="83" t="s">
        <v>128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</row>
    <row r="13" spans="1:31" s="57" customFormat="1" ht="16.2" x14ac:dyDescent="0.2">
      <c r="A13" s="83" t="s">
        <v>129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</row>
    <row r="14" spans="1:31" s="57" customFormat="1" ht="16.2" x14ac:dyDescent="0.2">
      <c r="A14" s="83" t="s">
        <v>130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</row>
    <row r="15" spans="1:31" s="57" customFormat="1" ht="16.2" x14ac:dyDescent="0.2">
      <c r="A15" s="83" t="s">
        <v>131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</row>
    <row r="16" spans="1:31" s="57" customFormat="1" ht="16.2" x14ac:dyDescent="0.2">
      <c r="A16" s="83" t="s">
        <v>132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</row>
    <row r="17" spans="1:31" s="57" customFormat="1" ht="16.2" x14ac:dyDescent="0.2">
      <c r="A17" s="83" t="s">
        <v>133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</row>
    <row r="18" spans="1:31" s="57" customFormat="1" ht="16.2" x14ac:dyDescent="0.2">
      <c r="A18" s="83" t="s">
        <v>134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</row>
    <row r="19" spans="1:31" ht="16.2" x14ac:dyDescent="0.2">
      <c r="A19" s="83" t="s">
        <v>135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"/>
  <sheetViews>
    <sheetView workbookViewId="0"/>
  </sheetViews>
  <sheetFormatPr defaultRowHeight="13.2" x14ac:dyDescent="0.2"/>
  <sheetData/>
  <phoneticPr fontId="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W20"/>
  <sheetViews>
    <sheetView zoomScale="73" zoomScaleNormal="73" workbookViewId="0">
      <selection activeCell="AB34" sqref="AB34"/>
    </sheetView>
  </sheetViews>
  <sheetFormatPr defaultRowHeight="13.2" x14ac:dyDescent="0.2"/>
  <cols>
    <col min="1" max="1" width="3.77734375" customWidth="1"/>
    <col min="2" max="2" width="10.33203125" customWidth="1"/>
    <col min="3" max="3" width="10.44140625" customWidth="1"/>
    <col min="4" max="4" width="10.21875" customWidth="1"/>
    <col min="5" max="5" width="10.44140625" customWidth="1"/>
    <col min="6" max="6" width="10.77734375" customWidth="1"/>
    <col min="7" max="7" width="10.21875" customWidth="1"/>
    <col min="8" max="8" width="10.109375" customWidth="1"/>
    <col min="9" max="9" width="10.6640625" customWidth="1"/>
    <col min="10" max="10" width="10" customWidth="1"/>
    <col min="11" max="11" width="9.77734375" customWidth="1"/>
    <col min="12" max="12" width="10.6640625" customWidth="1"/>
    <col min="13" max="13" width="10.21875" customWidth="1"/>
    <col min="14" max="14" width="6.33203125" customWidth="1"/>
    <col min="15" max="15" width="11.33203125" customWidth="1"/>
    <col min="16" max="16" width="10.77734375" customWidth="1"/>
    <col min="17" max="17" width="6.44140625" customWidth="1"/>
    <col min="18" max="21" width="3.6640625" style="2" customWidth="1"/>
    <col min="22" max="22" width="8.44140625" customWidth="1"/>
    <col min="23" max="23" width="9.88671875" customWidth="1"/>
    <col min="24" max="24" width="2" customWidth="1"/>
    <col min="25" max="25" width="2.109375" customWidth="1"/>
  </cols>
  <sheetData>
    <row r="1" spans="1:23" ht="20.100000000000001" customHeight="1" x14ac:dyDescent="0.45">
      <c r="F1" s="10" t="s">
        <v>50</v>
      </c>
    </row>
    <row r="2" spans="1:23" ht="16.2" x14ac:dyDescent="0.3">
      <c r="A2" s="21" t="s">
        <v>46</v>
      </c>
      <c r="B2" s="201" t="s">
        <v>25</v>
      </c>
      <c r="C2" s="212" t="s">
        <v>26</v>
      </c>
      <c r="D2" s="202" t="s">
        <v>81</v>
      </c>
      <c r="E2" s="213" t="s">
        <v>138</v>
      </c>
      <c r="F2" s="202" t="s">
        <v>82</v>
      </c>
      <c r="G2" s="212" t="s">
        <v>27</v>
      </c>
      <c r="H2" s="208" t="s">
        <v>28</v>
      </c>
      <c r="I2" s="201" t="s">
        <v>97</v>
      </c>
      <c r="J2" s="201" t="s">
        <v>74</v>
      </c>
      <c r="K2" s="209" t="s">
        <v>83</v>
      </c>
      <c r="L2" s="210" t="s">
        <v>77</v>
      </c>
      <c r="M2" s="211" t="s">
        <v>79</v>
      </c>
      <c r="N2" s="206" t="s">
        <v>29</v>
      </c>
      <c r="O2" s="214" t="s">
        <v>78</v>
      </c>
      <c r="P2" s="214" t="s">
        <v>80</v>
      </c>
      <c r="Q2" s="215" t="s">
        <v>152</v>
      </c>
      <c r="R2" s="28" t="s">
        <v>84</v>
      </c>
      <c r="S2" s="28" t="s">
        <v>84</v>
      </c>
      <c r="T2" s="28" t="s">
        <v>85</v>
      </c>
      <c r="U2" s="28" t="s">
        <v>86</v>
      </c>
      <c r="V2" s="9" t="s">
        <v>150</v>
      </c>
    </row>
    <row r="3" spans="1:23" ht="15.9" customHeight="1" x14ac:dyDescent="0.3">
      <c r="A3" s="167">
        <v>5</v>
      </c>
      <c r="B3" s="173"/>
      <c r="C3" s="174"/>
      <c r="D3" s="173"/>
      <c r="E3" s="174">
        <v>103.5</v>
      </c>
      <c r="F3" s="175"/>
      <c r="G3" s="174"/>
      <c r="H3" s="175"/>
      <c r="I3" s="173"/>
      <c r="J3" s="173">
        <v>105.7</v>
      </c>
      <c r="K3" s="173"/>
      <c r="L3" s="176">
        <v>106</v>
      </c>
      <c r="M3" s="177">
        <f t="shared" ref="M3:M8" si="0">AVERAGE(B3,D3,F3,H3,I3,J3,K3)</f>
        <v>105.7</v>
      </c>
      <c r="N3" s="177">
        <f>MAX(B3,D3,F3,H3,I3,J3,K3)-MIN(B3,D3,F3,H3,I3,J3,K3)</f>
        <v>0</v>
      </c>
      <c r="O3" s="178">
        <v>104</v>
      </c>
      <c r="P3" s="179">
        <f t="shared" ref="P3:P8" si="1">AVERAGE(C3,E3,G3)</f>
        <v>103.5</v>
      </c>
      <c r="Q3" s="179">
        <f>MAX(C3,E3,G3)-MIN(C3,E3,G3)</f>
        <v>0</v>
      </c>
      <c r="R3" s="17">
        <v>103</v>
      </c>
      <c r="S3" s="78">
        <v>109</v>
      </c>
      <c r="T3" s="18">
        <v>101</v>
      </c>
      <c r="U3" s="18">
        <v>107</v>
      </c>
      <c r="V3" s="48">
        <f>P3/P3*100</f>
        <v>100</v>
      </c>
    </row>
    <row r="4" spans="1:23" ht="15.9" customHeight="1" x14ac:dyDescent="0.3">
      <c r="A4" s="167">
        <v>6</v>
      </c>
      <c r="B4" s="185">
        <v>105.96499999999999</v>
      </c>
      <c r="C4" s="188">
        <v>103.32337662337655</v>
      </c>
      <c r="D4" s="177">
        <v>105.55</v>
      </c>
      <c r="E4" s="179">
        <v>103.34</v>
      </c>
      <c r="F4" s="185">
        <v>106</v>
      </c>
      <c r="G4" s="188">
        <v>104.3</v>
      </c>
      <c r="H4" s="185">
        <v>106.13200000000001</v>
      </c>
      <c r="I4" s="185">
        <v>105.97</v>
      </c>
      <c r="J4" s="185">
        <v>103.32337662337655</v>
      </c>
      <c r="K4" s="185">
        <v>106</v>
      </c>
      <c r="L4" s="176">
        <v>106</v>
      </c>
      <c r="M4" s="177">
        <f t="shared" si="0"/>
        <v>105.56291094619665</v>
      </c>
      <c r="N4" s="177">
        <f>MAX(B4,D4,F4,H4,I4,J4,K4)-MIN(B4,D4,F4,H4,I4,J4,K4)</f>
        <v>2.8086233766234585</v>
      </c>
      <c r="O4" s="178">
        <v>104</v>
      </c>
      <c r="P4" s="179">
        <f t="shared" si="1"/>
        <v>103.65445887445885</v>
      </c>
      <c r="Q4" s="179">
        <f>MAX(C4,E4,G4)-MIN(C4,E4,G4)</f>
        <v>0.97662337662345067</v>
      </c>
      <c r="R4" s="17">
        <v>103</v>
      </c>
      <c r="S4" s="78">
        <v>109</v>
      </c>
      <c r="T4" s="18">
        <v>101</v>
      </c>
      <c r="U4" s="18">
        <v>107</v>
      </c>
      <c r="V4" s="48">
        <f>P4/P$3*100</f>
        <v>100.14923562749647</v>
      </c>
    </row>
    <row r="5" spans="1:23" ht="15.9" customHeight="1" x14ac:dyDescent="0.3">
      <c r="A5" s="167">
        <v>7</v>
      </c>
      <c r="B5" s="185">
        <v>106.03000000000002</v>
      </c>
      <c r="C5" s="188">
        <v>103.56315789473682</v>
      </c>
      <c r="D5" s="177">
        <v>105.55000000000001</v>
      </c>
      <c r="E5" s="179">
        <v>102.596</v>
      </c>
      <c r="F5" s="185">
        <v>105.6875</v>
      </c>
      <c r="G5" s="188">
        <v>103.37083333333332</v>
      </c>
      <c r="H5" s="185">
        <v>105.378</v>
      </c>
      <c r="I5" s="185">
        <v>106.06</v>
      </c>
      <c r="J5" s="185">
        <v>105.47</v>
      </c>
      <c r="K5" s="185">
        <v>105.9</v>
      </c>
      <c r="L5" s="176">
        <v>106</v>
      </c>
      <c r="M5" s="177">
        <f t="shared" si="0"/>
        <v>105.72507142857144</v>
      </c>
      <c r="N5" s="177">
        <f t="shared" ref="N5:N20" si="2">MAX(B5,D5,F5,H5,I5,J5,K5)-MIN(B5,D5,F5,H5,I5,J5,K5)</f>
        <v>0.68200000000000216</v>
      </c>
      <c r="O5" s="178">
        <v>104</v>
      </c>
      <c r="P5" s="179">
        <f t="shared" si="1"/>
        <v>103.17666374269005</v>
      </c>
      <c r="Q5" s="179">
        <f>MAX(C5,E5,G5)-MIN(C5,E5,G5)</f>
        <v>0.96715789473681468</v>
      </c>
      <c r="R5" s="17">
        <v>103</v>
      </c>
      <c r="S5" s="78">
        <v>109</v>
      </c>
      <c r="T5" s="18">
        <v>101</v>
      </c>
      <c r="U5" s="18">
        <v>107</v>
      </c>
      <c r="V5" s="48">
        <f t="shared" ref="V5:V20" si="3">P5/P$3*100</f>
        <v>99.687597819024205</v>
      </c>
    </row>
    <row r="6" spans="1:23" ht="15.9" customHeight="1" x14ac:dyDescent="0.3">
      <c r="A6" s="167">
        <v>8</v>
      </c>
      <c r="B6" s="185">
        <v>106.0190476190476</v>
      </c>
      <c r="C6" s="188">
        <v>103.32696629213487</v>
      </c>
      <c r="D6" s="177">
        <v>105.35555555555555</v>
      </c>
      <c r="E6" s="179">
        <v>103.167</v>
      </c>
      <c r="F6" s="185">
        <v>105.65</v>
      </c>
      <c r="G6" s="188">
        <v>103.83230769230769</v>
      </c>
      <c r="H6" s="185">
        <v>105.63500000000001</v>
      </c>
      <c r="I6" s="185">
        <v>105.95</v>
      </c>
      <c r="J6" s="185">
        <v>105.53</v>
      </c>
      <c r="K6" s="185">
        <v>105.9</v>
      </c>
      <c r="L6" s="176">
        <v>106</v>
      </c>
      <c r="M6" s="177">
        <f t="shared" si="0"/>
        <v>105.7199433106576</v>
      </c>
      <c r="N6" s="177">
        <f t="shared" si="2"/>
        <v>0.66349206349204337</v>
      </c>
      <c r="O6" s="178">
        <v>104</v>
      </c>
      <c r="P6" s="179">
        <f t="shared" si="1"/>
        <v>103.44209132814751</v>
      </c>
      <c r="Q6" s="179">
        <f>MAX(C6,E6,G6)-MIN(C6,E6,G6)</f>
        <v>0.66530769230769238</v>
      </c>
      <c r="R6" s="17">
        <v>103</v>
      </c>
      <c r="S6" s="78">
        <v>109</v>
      </c>
      <c r="T6" s="18">
        <v>101</v>
      </c>
      <c r="U6" s="18">
        <v>107</v>
      </c>
      <c r="V6" s="48">
        <f>P6/P$3*100</f>
        <v>99.944049592413052</v>
      </c>
    </row>
    <row r="7" spans="1:23" ht="15.9" customHeight="1" x14ac:dyDescent="0.3">
      <c r="A7" s="167">
        <v>9</v>
      </c>
      <c r="B7" s="185">
        <v>105.90999999999997</v>
      </c>
      <c r="C7" s="188">
        <v>102.99195402298849</v>
      </c>
      <c r="D7" s="177">
        <v>105.47222222222223</v>
      </c>
      <c r="E7" s="179">
        <v>101.81699999999999</v>
      </c>
      <c r="F7" s="185">
        <v>106.05</v>
      </c>
      <c r="G7" s="188">
        <v>104.1642105263158</v>
      </c>
      <c r="H7" s="185">
        <v>106.276</v>
      </c>
      <c r="I7" s="185">
        <v>105.98</v>
      </c>
      <c r="J7" s="185">
        <v>105.2</v>
      </c>
      <c r="K7" s="185">
        <v>105.95</v>
      </c>
      <c r="L7" s="176">
        <v>106</v>
      </c>
      <c r="M7" s="177">
        <f t="shared" si="0"/>
        <v>105.83403174603176</v>
      </c>
      <c r="N7" s="177">
        <f t="shared" si="2"/>
        <v>1.0759999999999934</v>
      </c>
      <c r="O7" s="178">
        <v>104</v>
      </c>
      <c r="P7" s="179">
        <f t="shared" si="1"/>
        <v>102.99105484976809</v>
      </c>
      <c r="Q7" s="179">
        <f t="shared" ref="Q7:Q20" si="4">MAX(C7,E7,G7)-MIN(C7,E7,G7)</f>
        <v>2.3472105263158056</v>
      </c>
      <c r="R7" s="17">
        <v>103</v>
      </c>
      <c r="S7" s="78">
        <v>109</v>
      </c>
      <c r="T7" s="18">
        <v>101</v>
      </c>
      <c r="U7" s="18">
        <v>107</v>
      </c>
      <c r="V7" s="48">
        <f>P7/P$3*100</f>
        <v>99.508265555331491</v>
      </c>
    </row>
    <row r="8" spans="1:23" ht="15.9" customHeight="1" x14ac:dyDescent="0.3">
      <c r="A8" s="167">
        <v>10</v>
      </c>
      <c r="B8" s="185">
        <v>106.02272727272727</v>
      </c>
      <c r="C8" s="188">
        <v>103.25049504950491</v>
      </c>
      <c r="D8" s="177">
        <v>105.78947368421051</v>
      </c>
      <c r="E8" s="179">
        <v>102.95099999999999</v>
      </c>
      <c r="F8" s="185">
        <v>106.18181818181819</v>
      </c>
      <c r="G8" s="188">
        <v>103.37962962962963</v>
      </c>
      <c r="H8" s="185">
        <v>105.968</v>
      </c>
      <c r="I8" s="185">
        <v>106.08</v>
      </c>
      <c r="J8" s="185">
        <v>105.16</v>
      </c>
      <c r="K8" s="185">
        <v>106.15</v>
      </c>
      <c r="L8" s="176">
        <v>106</v>
      </c>
      <c r="M8" s="177">
        <f t="shared" si="0"/>
        <v>105.90743130553656</v>
      </c>
      <c r="N8" s="177">
        <f t="shared" si="2"/>
        <v>1.0218181818181904</v>
      </c>
      <c r="O8" s="178">
        <v>104</v>
      </c>
      <c r="P8" s="179">
        <f t="shared" si="1"/>
        <v>103.19370822637818</v>
      </c>
      <c r="Q8" s="179">
        <f>MAX(C8,E8,G8)-MIN(C8,E8,G8)</f>
        <v>0.42862962962963991</v>
      </c>
      <c r="R8" s="17">
        <v>103</v>
      </c>
      <c r="S8" s="78">
        <v>109</v>
      </c>
      <c r="T8" s="18">
        <v>101</v>
      </c>
      <c r="U8" s="18">
        <v>107</v>
      </c>
      <c r="V8" s="48">
        <f>P8/P$3*100</f>
        <v>99.704065919205959</v>
      </c>
    </row>
    <row r="9" spans="1:23" ht="15.9" customHeight="1" x14ac:dyDescent="0.3">
      <c r="A9" s="167">
        <v>11</v>
      </c>
      <c r="B9" s="185">
        <v>105.98000000000002</v>
      </c>
      <c r="C9" s="188">
        <v>104.12588235294116</v>
      </c>
      <c r="D9" s="177">
        <v>106.01666666666667</v>
      </c>
      <c r="E9" s="179">
        <v>102.547</v>
      </c>
      <c r="F9" s="185">
        <v>106</v>
      </c>
      <c r="G9" s="188">
        <v>103.11045454545454</v>
      </c>
      <c r="H9" s="185">
        <v>105.4</v>
      </c>
      <c r="I9" s="185">
        <v>106.02</v>
      </c>
      <c r="J9" s="185">
        <v>105.07</v>
      </c>
      <c r="K9" s="185">
        <v>105.95</v>
      </c>
      <c r="L9" s="176">
        <v>106</v>
      </c>
      <c r="M9" s="177">
        <f>AVERAGE(B9,D9,F9,H9,I9,J9,K9)</f>
        <v>105.77666666666667</v>
      </c>
      <c r="N9" s="177">
        <f>MAX(B9,D9,F9,H9,I9,J9,K9)-MIN(B9,D9,F9,H9,I9,J9,K9)</f>
        <v>0.95000000000000284</v>
      </c>
      <c r="O9" s="178">
        <v>104</v>
      </c>
      <c r="P9" s="179">
        <f>AVERAGE(C9,E9,G9)</f>
        <v>103.26111229946524</v>
      </c>
      <c r="Q9" s="179">
        <f>MAX(C9,E9,G9)-MIN(C9,E9,G9)</f>
        <v>1.5788823529411644</v>
      </c>
      <c r="R9" s="17">
        <v>103</v>
      </c>
      <c r="S9" s="78">
        <v>109</v>
      </c>
      <c r="T9" s="18">
        <v>101</v>
      </c>
      <c r="U9" s="18">
        <v>107</v>
      </c>
      <c r="V9" s="48">
        <f t="shared" si="3"/>
        <v>99.769190627502653</v>
      </c>
    </row>
    <row r="10" spans="1:23" ht="15.9" customHeight="1" x14ac:dyDescent="0.3">
      <c r="A10" s="167">
        <v>12</v>
      </c>
      <c r="B10" s="185">
        <v>106.03749999999999</v>
      </c>
      <c r="C10" s="188">
        <v>104.71057692307696</v>
      </c>
      <c r="D10" s="177">
        <v>106.11249999999998</v>
      </c>
      <c r="E10" s="179">
        <v>102.791</v>
      </c>
      <c r="F10" s="185">
        <v>105.94736842105263</v>
      </c>
      <c r="G10" s="188">
        <v>102.59</v>
      </c>
      <c r="H10" s="185">
        <v>105.622</v>
      </c>
      <c r="I10" s="185">
        <v>106.02</v>
      </c>
      <c r="J10" s="185">
        <v>105.88</v>
      </c>
      <c r="K10" s="185">
        <v>105.55</v>
      </c>
      <c r="L10" s="176">
        <v>106</v>
      </c>
      <c r="M10" s="177">
        <f>AVERAGE(B10,D10,F10,H10,I10,J10,K10)</f>
        <v>105.88133834586465</v>
      </c>
      <c r="N10" s="177">
        <f t="shared" si="2"/>
        <v>0.56249999999998579</v>
      </c>
      <c r="O10" s="178">
        <v>104</v>
      </c>
      <c r="P10" s="179">
        <f>AVERAGE(C10,E10,G10)</f>
        <v>103.36385897435899</v>
      </c>
      <c r="Q10" s="179">
        <f t="shared" si="4"/>
        <v>2.1205769230769533</v>
      </c>
      <c r="R10" s="17">
        <v>103</v>
      </c>
      <c r="S10" s="78">
        <v>109</v>
      </c>
      <c r="T10" s="18">
        <v>101</v>
      </c>
      <c r="U10" s="18">
        <v>107</v>
      </c>
      <c r="V10" s="48">
        <f t="shared" si="3"/>
        <v>99.868462777158442</v>
      </c>
    </row>
    <row r="11" spans="1:23" ht="15.9" customHeight="1" x14ac:dyDescent="0.3">
      <c r="A11" s="167">
        <v>1</v>
      </c>
      <c r="B11" s="185">
        <v>106.035</v>
      </c>
      <c r="C11" s="188">
        <v>104.21764705882356</v>
      </c>
      <c r="D11" s="177">
        <v>105.79333333333334</v>
      </c>
      <c r="E11" s="179">
        <v>101.94</v>
      </c>
      <c r="F11" s="185">
        <v>105.94736842105263</v>
      </c>
      <c r="G11" s="188">
        <v>103.59444444444445</v>
      </c>
      <c r="H11" s="185">
        <v>105.925</v>
      </c>
      <c r="I11" s="185">
        <v>106</v>
      </c>
      <c r="J11" s="185">
        <v>105.49</v>
      </c>
      <c r="K11" s="185">
        <v>106</v>
      </c>
      <c r="L11" s="176">
        <v>106</v>
      </c>
      <c r="M11" s="177">
        <f>AVERAGE(B11,D11,F11,H11,I11,J11,K11)</f>
        <v>105.8843859649123</v>
      </c>
      <c r="N11" s="177">
        <f t="shared" si="2"/>
        <v>0.54500000000000171</v>
      </c>
      <c r="O11" s="178">
        <v>104</v>
      </c>
      <c r="P11" s="179">
        <f>AVERAGE(C11,E11,G11)</f>
        <v>103.250697167756</v>
      </c>
      <c r="Q11" s="179">
        <f t="shared" si="4"/>
        <v>2.2776470588235611</v>
      </c>
      <c r="R11" s="17">
        <v>103</v>
      </c>
      <c r="S11" s="78">
        <v>109</v>
      </c>
      <c r="T11" s="18">
        <v>101</v>
      </c>
      <c r="U11" s="18">
        <v>107</v>
      </c>
      <c r="V11" s="48">
        <f t="shared" si="3"/>
        <v>99.75912769831497</v>
      </c>
    </row>
    <row r="12" spans="1:23" ht="15.9" customHeight="1" x14ac:dyDescent="0.3">
      <c r="A12" s="167">
        <v>2</v>
      </c>
      <c r="B12" s="185">
        <v>106.00555555555556</v>
      </c>
      <c r="C12" s="188">
        <v>103.88023255813953</v>
      </c>
      <c r="D12" s="177">
        <v>105.47058823529413</v>
      </c>
      <c r="E12" s="179">
        <v>103.63800000000001</v>
      </c>
      <c r="F12" s="185">
        <v>105.88235294117646</v>
      </c>
      <c r="G12" s="188">
        <v>103.97090909090907</v>
      </c>
      <c r="H12" s="185">
        <v>105.91200000000001</v>
      </c>
      <c r="I12" s="185">
        <v>106.02</v>
      </c>
      <c r="J12" s="185">
        <v>105.04</v>
      </c>
      <c r="K12" s="185">
        <v>105.86666666666666</v>
      </c>
      <c r="L12" s="176">
        <v>106</v>
      </c>
      <c r="M12" s="177">
        <f>AVERAGE(B12,D12,F12,H12,I12,J12,K12)</f>
        <v>105.74245191409896</v>
      </c>
      <c r="N12" s="177">
        <f t="shared" si="2"/>
        <v>0.97999999999998977</v>
      </c>
      <c r="O12" s="178">
        <v>104</v>
      </c>
      <c r="P12" s="179">
        <f>AVERAGE(C12,E12,G12)</f>
        <v>103.8297138830162</v>
      </c>
      <c r="Q12" s="179">
        <f t="shared" si="4"/>
        <v>0.3329090909090695</v>
      </c>
      <c r="R12" s="17">
        <v>103</v>
      </c>
      <c r="S12" s="78">
        <v>109</v>
      </c>
      <c r="T12" s="18">
        <v>101</v>
      </c>
      <c r="U12" s="18">
        <v>107</v>
      </c>
      <c r="V12" s="48">
        <f t="shared" si="3"/>
        <v>100.31856413817989</v>
      </c>
    </row>
    <row r="13" spans="1:23" ht="15.9" customHeight="1" x14ac:dyDescent="0.3">
      <c r="A13" s="167">
        <v>3</v>
      </c>
      <c r="B13" s="185"/>
      <c r="C13" s="188"/>
      <c r="D13" s="177"/>
      <c r="E13" s="179"/>
      <c r="F13" s="185"/>
      <c r="G13" s="188"/>
      <c r="H13" s="185"/>
      <c r="I13" s="185"/>
      <c r="J13" s="185"/>
      <c r="K13" s="185"/>
      <c r="L13" s="176">
        <v>106</v>
      </c>
      <c r="M13" s="177"/>
      <c r="N13" s="177">
        <f t="shared" si="2"/>
        <v>0</v>
      </c>
      <c r="O13" s="178">
        <v>104</v>
      </c>
      <c r="P13" s="179"/>
      <c r="Q13" s="179">
        <f t="shared" si="4"/>
        <v>0</v>
      </c>
      <c r="R13" s="17">
        <v>103</v>
      </c>
      <c r="S13" s="78">
        <v>109</v>
      </c>
      <c r="T13" s="18">
        <v>101</v>
      </c>
      <c r="U13" s="18">
        <v>107</v>
      </c>
      <c r="V13" s="48">
        <f t="shared" si="3"/>
        <v>0</v>
      </c>
    </row>
    <row r="14" spans="1:23" ht="15.9" customHeight="1" x14ac:dyDescent="0.3">
      <c r="A14" s="167">
        <v>4</v>
      </c>
      <c r="B14" s="185"/>
      <c r="C14" s="188"/>
      <c r="D14" s="177"/>
      <c r="E14" s="179"/>
      <c r="F14" s="185"/>
      <c r="G14" s="189"/>
      <c r="H14" s="185"/>
      <c r="I14" s="185"/>
      <c r="J14" s="185"/>
      <c r="K14" s="185"/>
      <c r="L14" s="176">
        <v>106</v>
      </c>
      <c r="M14" s="177"/>
      <c r="N14" s="177">
        <f t="shared" si="2"/>
        <v>0</v>
      </c>
      <c r="O14" s="178">
        <v>104</v>
      </c>
      <c r="P14" s="179"/>
      <c r="Q14" s="179">
        <f t="shared" si="4"/>
        <v>0</v>
      </c>
      <c r="R14" s="17">
        <v>103</v>
      </c>
      <c r="S14" s="78">
        <v>109</v>
      </c>
      <c r="T14" s="18">
        <v>101</v>
      </c>
      <c r="U14" s="18">
        <v>107</v>
      </c>
      <c r="V14" s="48">
        <f t="shared" si="3"/>
        <v>0</v>
      </c>
    </row>
    <row r="15" spans="1:23" ht="15.9" customHeight="1" x14ac:dyDescent="0.3">
      <c r="A15" s="167">
        <v>5</v>
      </c>
      <c r="B15" s="185"/>
      <c r="C15" s="188"/>
      <c r="D15" s="177"/>
      <c r="E15" s="179"/>
      <c r="F15" s="185"/>
      <c r="G15" s="188"/>
      <c r="H15" s="185"/>
      <c r="I15" s="185"/>
      <c r="J15" s="185"/>
      <c r="K15" s="185"/>
      <c r="L15" s="176">
        <v>106</v>
      </c>
      <c r="M15" s="177"/>
      <c r="N15" s="177">
        <f t="shared" si="2"/>
        <v>0</v>
      </c>
      <c r="O15" s="178">
        <v>104</v>
      </c>
      <c r="P15" s="179"/>
      <c r="Q15" s="179">
        <f t="shared" si="4"/>
        <v>0</v>
      </c>
      <c r="R15" s="17">
        <v>103</v>
      </c>
      <c r="S15" s="78">
        <v>109</v>
      </c>
      <c r="T15" s="18">
        <v>101</v>
      </c>
      <c r="U15" s="18">
        <v>107</v>
      </c>
      <c r="V15" s="48">
        <f t="shared" si="3"/>
        <v>0</v>
      </c>
      <c r="W15" s="7"/>
    </row>
    <row r="16" spans="1:23" ht="15.9" customHeight="1" x14ac:dyDescent="0.3">
      <c r="A16" s="167">
        <v>6</v>
      </c>
      <c r="B16" s="185"/>
      <c r="C16" s="188"/>
      <c r="D16" s="177"/>
      <c r="E16" s="179"/>
      <c r="F16" s="185"/>
      <c r="G16" s="188"/>
      <c r="H16" s="185"/>
      <c r="I16" s="185"/>
      <c r="J16" s="185"/>
      <c r="K16" s="185"/>
      <c r="L16" s="176">
        <v>106</v>
      </c>
      <c r="M16" s="177"/>
      <c r="N16" s="177">
        <f t="shared" si="2"/>
        <v>0</v>
      </c>
      <c r="O16" s="178">
        <v>104</v>
      </c>
      <c r="P16" s="179"/>
      <c r="Q16" s="179">
        <f t="shared" si="4"/>
        <v>0</v>
      </c>
      <c r="R16" s="17">
        <v>103</v>
      </c>
      <c r="S16" s="78">
        <v>109</v>
      </c>
      <c r="T16" s="18">
        <v>101</v>
      </c>
      <c r="U16" s="18">
        <v>107</v>
      </c>
      <c r="V16" s="48">
        <f t="shared" si="3"/>
        <v>0</v>
      </c>
      <c r="W16" s="7"/>
    </row>
    <row r="17" spans="1:23" ht="15.9" customHeight="1" x14ac:dyDescent="0.3">
      <c r="A17" s="167">
        <v>7</v>
      </c>
      <c r="B17" s="185"/>
      <c r="C17" s="188"/>
      <c r="D17" s="177"/>
      <c r="E17" s="179"/>
      <c r="F17" s="185"/>
      <c r="G17" s="188"/>
      <c r="H17" s="185"/>
      <c r="I17" s="185"/>
      <c r="J17" s="185"/>
      <c r="K17" s="185"/>
      <c r="L17" s="176">
        <v>106</v>
      </c>
      <c r="M17" s="177"/>
      <c r="N17" s="177">
        <f t="shared" si="2"/>
        <v>0</v>
      </c>
      <c r="O17" s="178">
        <v>104</v>
      </c>
      <c r="P17" s="179"/>
      <c r="Q17" s="179">
        <f t="shared" si="4"/>
        <v>0</v>
      </c>
      <c r="R17" s="17">
        <v>103</v>
      </c>
      <c r="S17" s="78">
        <v>109</v>
      </c>
      <c r="T17" s="18">
        <v>101</v>
      </c>
      <c r="U17" s="18">
        <v>107</v>
      </c>
      <c r="V17" s="48">
        <f t="shared" si="3"/>
        <v>0</v>
      </c>
      <c r="W17" s="7"/>
    </row>
    <row r="18" spans="1:23" ht="15.9" customHeight="1" x14ac:dyDescent="0.3">
      <c r="A18" s="167">
        <v>8</v>
      </c>
      <c r="B18" s="186"/>
      <c r="C18" s="189"/>
      <c r="D18" s="186"/>
      <c r="E18" s="189"/>
      <c r="F18" s="186"/>
      <c r="G18" s="189"/>
      <c r="H18" s="186"/>
      <c r="I18" s="186"/>
      <c r="J18" s="186"/>
      <c r="K18" s="186"/>
      <c r="L18" s="176">
        <v>106</v>
      </c>
      <c r="M18" s="177"/>
      <c r="N18" s="177">
        <f t="shared" si="2"/>
        <v>0</v>
      </c>
      <c r="O18" s="178">
        <v>104</v>
      </c>
      <c r="P18" s="179"/>
      <c r="Q18" s="179">
        <f t="shared" si="4"/>
        <v>0</v>
      </c>
      <c r="R18" s="17">
        <v>103</v>
      </c>
      <c r="S18" s="78">
        <v>109</v>
      </c>
      <c r="T18" s="18">
        <v>101</v>
      </c>
      <c r="U18" s="18">
        <v>107</v>
      </c>
      <c r="V18" s="48">
        <f t="shared" si="3"/>
        <v>0</v>
      </c>
      <c r="W18" s="7"/>
    </row>
    <row r="19" spans="1:23" ht="15.9" customHeight="1" x14ac:dyDescent="0.3">
      <c r="A19" s="167">
        <v>9</v>
      </c>
      <c r="B19" s="186"/>
      <c r="C19" s="189"/>
      <c r="D19" s="186"/>
      <c r="E19" s="189"/>
      <c r="F19" s="186"/>
      <c r="G19" s="189"/>
      <c r="H19" s="186"/>
      <c r="I19" s="186"/>
      <c r="J19" s="186"/>
      <c r="K19" s="186"/>
      <c r="L19" s="176">
        <v>106</v>
      </c>
      <c r="M19" s="177"/>
      <c r="N19" s="177">
        <f t="shared" si="2"/>
        <v>0</v>
      </c>
      <c r="O19" s="178">
        <v>104</v>
      </c>
      <c r="P19" s="179"/>
      <c r="Q19" s="179">
        <f t="shared" si="4"/>
        <v>0</v>
      </c>
      <c r="R19" s="17">
        <v>103</v>
      </c>
      <c r="S19" s="78">
        <v>109</v>
      </c>
      <c r="T19" s="18">
        <v>101</v>
      </c>
      <c r="U19" s="18">
        <v>107</v>
      </c>
      <c r="V19" s="48">
        <f t="shared" si="3"/>
        <v>0</v>
      </c>
      <c r="W19" s="7"/>
    </row>
    <row r="20" spans="1:23" ht="15.9" customHeight="1" x14ac:dyDescent="0.3">
      <c r="A20" s="167">
        <v>10</v>
      </c>
      <c r="B20" s="186"/>
      <c r="C20" s="190"/>
      <c r="D20" s="187"/>
      <c r="E20" s="190"/>
      <c r="F20" s="187"/>
      <c r="G20" s="190"/>
      <c r="H20" s="187"/>
      <c r="I20" s="187"/>
      <c r="J20" s="187"/>
      <c r="K20" s="187"/>
      <c r="L20" s="176">
        <v>106</v>
      </c>
      <c r="M20" s="177"/>
      <c r="N20" s="177">
        <f t="shared" si="2"/>
        <v>0</v>
      </c>
      <c r="O20" s="178">
        <v>104</v>
      </c>
      <c r="P20" s="179"/>
      <c r="Q20" s="179">
        <f t="shared" si="4"/>
        <v>0</v>
      </c>
      <c r="R20" s="17">
        <v>103</v>
      </c>
      <c r="S20" s="78">
        <v>109</v>
      </c>
      <c r="T20" s="18">
        <v>101</v>
      </c>
      <c r="U20" s="18">
        <v>107</v>
      </c>
      <c r="V20" s="48">
        <f t="shared" si="3"/>
        <v>0</v>
      </c>
      <c r="W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31"/>
  <sheetViews>
    <sheetView zoomScale="73" zoomScaleNormal="73" workbookViewId="0">
      <selection activeCell="M12" sqref="M12"/>
    </sheetView>
  </sheetViews>
  <sheetFormatPr defaultRowHeight="13.2" x14ac:dyDescent="0.2"/>
  <cols>
    <col min="1" max="1" width="3.77734375" customWidth="1"/>
    <col min="2" max="2" width="10.21875" customWidth="1"/>
    <col min="3" max="3" width="12" bestFit="1" customWidth="1"/>
    <col min="4" max="4" width="11" customWidth="1"/>
    <col min="5" max="5" width="10.44140625" customWidth="1"/>
    <col min="6" max="6" width="9.44140625" customWidth="1"/>
    <col min="7" max="8" width="10.21875" customWidth="1"/>
    <col min="9" max="9" width="10.6640625" customWidth="1"/>
    <col min="10" max="10" width="9.77734375" customWidth="1"/>
    <col min="11" max="11" width="10.44140625" customWidth="1"/>
    <col min="12" max="12" width="8.33203125" style="2" customWidth="1"/>
    <col min="13" max="13" width="11.109375" style="2" customWidth="1"/>
    <col min="14" max="14" width="9" style="2" customWidth="1"/>
    <col min="15" max="16" width="2.6640625" style="2" customWidth="1"/>
    <col min="17" max="17" width="10.109375" bestFit="1" customWidth="1"/>
  </cols>
  <sheetData>
    <row r="1" spans="1:18" ht="20.100000000000001" customHeight="1" x14ac:dyDescent="0.45">
      <c r="F1" s="10" t="s">
        <v>17</v>
      </c>
    </row>
    <row r="2" spans="1:18" ht="15.9" customHeight="1" x14ac:dyDescent="0.3">
      <c r="A2" s="21" t="s">
        <v>24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75" t="s">
        <v>40</v>
      </c>
      <c r="N2" s="74" t="s">
        <v>29</v>
      </c>
      <c r="O2" s="17" t="s">
        <v>30</v>
      </c>
      <c r="P2" s="18" t="s">
        <v>31</v>
      </c>
      <c r="Q2" s="9" t="s">
        <v>150</v>
      </c>
    </row>
    <row r="3" spans="1:18" ht="15.9" customHeight="1" x14ac:dyDescent="0.3">
      <c r="A3" s="167">
        <v>5</v>
      </c>
      <c r="B3" s="170"/>
      <c r="C3" s="170"/>
      <c r="D3" s="170"/>
      <c r="E3" s="170">
        <v>10.86</v>
      </c>
      <c r="F3" s="171"/>
      <c r="G3" s="170"/>
      <c r="H3" s="170"/>
      <c r="I3" s="170"/>
      <c r="J3" s="170">
        <v>10.73</v>
      </c>
      <c r="K3" s="170"/>
      <c r="L3" s="42">
        <v>10.8</v>
      </c>
      <c r="M3" s="44">
        <f t="shared" ref="M3:M12" si="0">AVERAGE(B3:K3)</f>
        <v>10.795</v>
      </c>
      <c r="N3" s="44">
        <f>MAX(B3:K3)-MIN(B3:K3)</f>
        <v>0.12999999999999901</v>
      </c>
      <c r="O3" s="29">
        <v>10.3</v>
      </c>
      <c r="P3" s="30">
        <v>11.3</v>
      </c>
      <c r="Q3" s="48">
        <f>M3/M3*100</f>
        <v>100</v>
      </c>
    </row>
    <row r="4" spans="1:18" ht="15.9" customHeight="1" x14ac:dyDescent="0.3">
      <c r="A4" s="167">
        <v>6</v>
      </c>
      <c r="B4" s="43">
        <v>10.715</v>
      </c>
      <c r="C4" s="43">
        <v>10.728441558441558</v>
      </c>
      <c r="D4" s="44">
        <v>10.857894736842107</v>
      </c>
      <c r="E4" s="44">
        <v>10.760999999999999</v>
      </c>
      <c r="F4" s="43">
        <v>10.794444444444446</v>
      </c>
      <c r="G4" s="43">
        <v>10.9</v>
      </c>
      <c r="H4" s="43">
        <v>10.672000000000001</v>
      </c>
      <c r="I4" s="43">
        <v>10.72</v>
      </c>
      <c r="J4" s="43">
        <v>10.728441558441558</v>
      </c>
      <c r="K4" s="43">
        <v>11.088888888888887</v>
      </c>
      <c r="L4" s="42">
        <v>10.8</v>
      </c>
      <c r="M4" s="44">
        <f t="shared" si="0"/>
        <v>10.796611118705854</v>
      </c>
      <c r="N4" s="44">
        <f t="shared" ref="N4:N20" si="1">MAX(B4:K4)-MIN(B4:K4)</f>
        <v>0.4168888888888862</v>
      </c>
      <c r="O4" s="29">
        <v>10.3</v>
      </c>
      <c r="P4" s="30">
        <v>11.3</v>
      </c>
      <c r="Q4" s="48">
        <f>M4/M$3*100</f>
        <v>100.01492467536688</v>
      </c>
    </row>
    <row r="5" spans="1:18" ht="15.9" customHeight="1" x14ac:dyDescent="0.3">
      <c r="A5" s="167">
        <v>7</v>
      </c>
      <c r="B5" s="43">
        <v>10.734999999999999</v>
      </c>
      <c r="C5" s="43">
        <v>10.749684210526315</v>
      </c>
      <c r="D5" s="44">
        <v>10.850000000000001</v>
      </c>
      <c r="E5" s="44">
        <v>10.695</v>
      </c>
      <c r="F5" s="43">
        <v>10.812500000000002</v>
      </c>
      <c r="G5" s="43">
        <v>10.81</v>
      </c>
      <c r="H5" s="43">
        <v>10.712999999999999</v>
      </c>
      <c r="I5" s="43">
        <v>10.76</v>
      </c>
      <c r="J5" s="43">
        <v>10.75</v>
      </c>
      <c r="K5" s="43">
        <v>11.07</v>
      </c>
      <c r="L5" s="42">
        <v>10.8</v>
      </c>
      <c r="M5" s="44">
        <f t="shared" si="0"/>
        <v>10.794518421052633</v>
      </c>
      <c r="N5" s="44">
        <f t="shared" si="1"/>
        <v>0.375</v>
      </c>
      <c r="O5" s="29">
        <v>10.3</v>
      </c>
      <c r="P5" s="30">
        <v>11.3</v>
      </c>
      <c r="Q5" s="48">
        <f t="shared" ref="Q5:Q20" si="2">M5/M$3*100</f>
        <v>99.995538870334727</v>
      </c>
    </row>
    <row r="6" spans="1:18" ht="15.9" customHeight="1" x14ac:dyDescent="0.3">
      <c r="A6" s="167">
        <v>8</v>
      </c>
      <c r="B6" s="43">
        <v>10.723809523809523</v>
      </c>
      <c r="C6" s="43">
        <v>10.824204545454542</v>
      </c>
      <c r="D6" s="44">
        <v>10.770000000000003</v>
      </c>
      <c r="E6" s="44">
        <v>10.760999999999999</v>
      </c>
      <c r="F6" s="43">
        <v>10.764999999999999</v>
      </c>
      <c r="G6" s="43">
        <v>10.803461538461535</v>
      </c>
      <c r="H6" s="43">
        <v>10.678000000000001</v>
      </c>
      <c r="I6" s="43">
        <v>10.74</v>
      </c>
      <c r="J6" s="43">
        <v>10.78</v>
      </c>
      <c r="K6" s="43">
        <v>10.925000000000001</v>
      </c>
      <c r="L6" s="42">
        <v>10.8</v>
      </c>
      <c r="M6" s="44">
        <f t="shared" si="0"/>
        <v>10.777047560772559</v>
      </c>
      <c r="N6" s="44">
        <f t="shared" si="1"/>
        <v>0.24699999999999989</v>
      </c>
      <c r="O6" s="29">
        <v>10.3</v>
      </c>
      <c r="P6" s="30">
        <v>11.3</v>
      </c>
      <c r="Q6" s="48">
        <f t="shared" si="2"/>
        <v>99.833696718597125</v>
      </c>
    </row>
    <row r="7" spans="1:18" ht="15.9" customHeight="1" x14ac:dyDescent="0.3">
      <c r="A7" s="167">
        <v>9</v>
      </c>
      <c r="B7" s="43">
        <v>10.714999999999998</v>
      </c>
      <c r="C7" s="43">
        <v>10.908199999999999</v>
      </c>
      <c r="D7" s="44">
        <v>10.817647058823532</v>
      </c>
      <c r="E7" s="44">
        <v>10.941000000000001</v>
      </c>
      <c r="F7" s="43">
        <v>10.790000000000004</v>
      </c>
      <c r="G7" s="43">
        <v>10.819473684210527</v>
      </c>
      <c r="H7" s="43">
        <v>10.661</v>
      </c>
      <c r="I7" s="43">
        <v>10.79</v>
      </c>
      <c r="J7" s="43">
        <v>10.79</v>
      </c>
      <c r="K7" s="43">
        <v>10.758333333333333</v>
      </c>
      <c r="L7" s="42">
        <v>10.8</v>
      </c>
      <c r="M7" s="44">
        <f t="shared" si="0"/>
        <v>10.799065407636737</v>
      </c>
      <c r="N7" s="44">
        <f t="shared" si="1"/>
        <v>0.28000000000000114</v>
      </c>
      <c r="O7" s="29">
        <v>10.3</v>
      </c>
      <c r="P7" s="30">
        <v>11.3</v>
      </c>
      <c r="Q7" s="48">
        <f t="shared" si="2"/>
        <v>100.03766009853392</v>
      </c>
    </row>
    <row r="8" spans="1:18" ht="15.9" customHeight="1" x14ac:dyDescent="0.3">
      <c r="A8" s="167">
        <v>10</v>
      </c>
      <c r="B8" s="43">
        <v>10.736363636363635</v>
      </c>
      <c r="C8" s="43">
        <v>10.772065217391297</v>
      </c>
      <c r="D8" s="44">
        <v>10.855000000000004</v>
      </c>
      <c r="E8" s="44">
        <v>10.935</v>
      </c>
      <c r="F8" s="43">
        <v>10.804545454545456</v>
      </c>
      <c r="G8" s="43">
        <v>10.878148148148149</v>
      </c>
      <c r="H8" s="43">
        <v>11.029</v>
      </c>
      <c r="I8" s="43">
        <v>10.79</v>
      </c>
      <c r="J8" s="43">
        <v>10.88</v>
      </c>
      <c r="K8" s="43">
        <v>10.863636363636365</v>
      </c>
      <c r="L8" s="42">
        <v>10.8</v>
      </c>
      <c r="M8" s="44">
        <f t="shared" si="0"/>
        <v>10.85437588200849</v>
      </c>
      <c r="N8" s="44">
        <f t="shared" si="1"/>
        <v>0.29263636363636536</v>
      </c>
      <c r="O8" s="29">
        <v>10.3</v>
      </c>
      <c r="P8" s="30">
        <v>11.3</v>
      </c>
      <c r="Q8" s="48">
        <f t="shared" si="2"/>
        <v>100.55003132939777</v>
      </c>
    </row>
    <row r="9" spans="1:18" ht="15.9" customHeight="1" x14ac:dyDescent="0.3">
      <c r="A9" s="167">
        <v>11</v>
      </c>
      <c r="B9" s="43">
        <v>10.750000000000002</v>
      </c>
      <c r="C9" s="43">
        <v>10.816746987951811</v>
      </c>
      <c r="D9" s="44">
        <v>10.794736842105266</v>
      </c>
      <c r="E9" s="44">
        <v>10.961</v>
      </c>
      <c r="F9" s="43">
        <v>10.850000000000003</v>
      </c>
      <c r="G9" s="43">
        <v>10.941304347826089</v>
      </c>
      <c r="H9" s="43">
        <v>10.929</v>
      </c>
      <c r="I9" s="43">
        <v>10.77</v>
      </c>
      <c r="J9" s="43">
        <v>10.88</v>
      </c>
      <c r="K9" s="43">
        <v>10.929999999999998</v>
      </c>
      <c r="L9" s="42">
        <v>10.8</v>
      </c>
      <c r="M9" s="44">
        <f t="shared" si="0"/>
        <v>10.862278817788315</v>
      </c>
      <c r="N9" s="44">
        <f t="shared" si="1"/>
        <v>0.21099999999999852</v>
      </c>
      <c r="O9" s="29">
        <v>10.3</v>
      </c>
      <c r="P9" s="30">
        <v>11.3</v>
      </c>
      <c r="Q9" s="48">
        <f t="shared" si="2"/>
        <v>100.62324055385193</v>
      </c>
    </row>
    <row r="10" spans="1:18" ht="15.9" customHeight="1" x14ac:dyDescent="0.3">
      <c r="A10" s="167">
        <v>12</v>
      </c>
      <c r="B10" s="43">
        <v>10.800000000000002</v>
      </c>
      <c r="C10" s="43">
        <v>10.816082474226803</v>
      </c>
      <c r="D10" s="44">
        <v>10.757142857142856</v>
      </c>
      <c r="E10" s="44">
        <v>10.981999999999999</v>
      </c>
      <c r="F10" s="43">
        <v>10.747368421052634</v>
      </c>
      <c r="G10" s="43">
        <v>10.962173913043479</v>
      </c>
      <c r="H10" s="43">
        <v>10.885</v>
      </c>
      <c r="I10" s="43">
        <v>10.78</v>
      </c>
      <c r="J10" s="43">
        <v>10.62</v>
      </c>
      <c r="K10" s="43">
        <v>10.929999999999996</v>
      </c>
      <c r="L10" s="42">
        <v>10.8</v>
      </c>
      <c r="M10" s="44">
        <f t="shared" si="0"/>
        <v>10.827976766546579</v>
      </c>
      <c r="N10" s="44">
        <f t="shared" si="1"/>
        <v>0.3620000000000001</v>
      </c>
      <c r="O10" s="29">
        <v>10.3</v>
      </c>
      <c r="P10" s="30">
        <v>11.3</v>
      </c>
      <c r="Q10" s="48">
        <f t="shared" si="2"/>
        <v>100.30548185777283</v>
      </c>
    </row>
    <row r="11" spans="1:18" ht="15.9" customHeight="1" x14ac:dyDescent="0.3">
      <c r="A11" s="167">
        <v>1</v>
      </c>
      <c r="B11" s="43">
        <v>10.780000000000001</v>
      </c>
      <c r="C11" s="43">
        <v>10.785670103092777</v>
      </c>
      <c r="D11" s="44">
        <v>10.731249999999999</v>
      </c>
      <c r="E11" s="44">
        <v>10.925000000000001</v>
      </c>
      <c r="F11" s="43">
        <v>10.778947368421054</v>
      </c>
      <c r="G11" s="43">
        <v>10.867600000000005</v>
      </c>
      <c r="H11" s="43">
        <v>10.846</v>
      </c>
      <c r="I11" s="43">
        <v>10.82</v>
      </c>
      <c r="J11" s="43">
        <v>10.63</v>
      </c>
      <c r="K11" s="43">
        <v>10.62142857142857</v>
      </c>
      <c r="L11" s="42">
        <v>10.8</v>
      </c>
      <c r="M11" s="44">
        <f t="shared" si="0"/>
        <v>10.77858960429424</v>
      </c>
      <c r="N11" s="44">
        <f t="shared" si="1"/>
        <v>0.3035714285714306</v>
      </c>
      <c r="O11" s="29">
        <v>10.3</v>
      </c>
      <c r="P11" s="30">
        <v>11.3</v>
      </c>
      <c r="Q11" s="48">
        <f t="shared" si="2"/>
        <v>99.847981512684015</v>
      </c>
    </row>
    <row r="12" spans="1:18" ht="15.9" customHeight="1" x14ac:dyDescent="0.3">
      <c r="A12" s="167">
        <v>2</v>
      </c>
      <c r="B12" s="43">
        <v>10.744444444444445</v>
      </c>
      <c r="C12" s="43">
        <v>10.770128205128207</v>
      </c>
      <c r="D12" s="44">
        <v>10.649999999999997</v>
      </c>
      <c r="E12" s="44">
        <v>10.914999999999999</v>
      </c>
      <c r="F12" s="43">
        <v>10.817647058823532</v>
      </c>
      <c r="G12" s="43">
        <v>10.838636363636365</v>
      </c>
      <c r="H12" s="43">
        <v>10.733000000000001</v>
      </c>
      <c r="I12" s="43">
        <v>10.8</v>
      </c>
      <c r="J12" s="43">
        <v>10.58</v>
      </c>
      <c r="K12" s="43">
        <v>10.68</v>
      </c>
      <c r="L12" s="42">
        <v>10.8</v>
      </c>
      <c r="M12" s="44">
        <f t="shared" si="0"/>
        <v>10.752885607203254</v>
      </c>
      <c r="N12" s="44">
        <f t="shared" si="1"/>
        <v>0.33499999999999908</v>
      </c>
      <c r="O12" s="29">
        <v>10.3</v>
      </c>
      <c r="P12" s="30">
        <v>11.3</v>
      </c>
      <c r="Q12" s="48">
        <f>M12/M$3*100</f>
        <v>99.609871303411339</v>
      </c>
    </row>
    <row r="13" spans="1:18" ht="15.9" customHeight="1" x14ac:dyDescent="0.3">
      <c r="A13" s="167">
        <v>3</v>
      </c>
      <c r="B13" s="43"/>
      <c r="C13" s="43"/>
      <c r="D13" s="44"/>
      <c r="E13" s="44"/>
      <c r="F13" s="43"/>
      <c r="G13" s="43"/>
      <c r="H13" s="43"/>
      <c r="I13" s="43"/>
      <c r="J13" s="43"/>
      <c r="K13" s="43"/>
      <c r="L13" s="42">
        <v>10.8</v>
      </c>
      <c r="M13" s="44"/>
      <c r="N13" s="44">
        <f t="shared" si="1"/>
        <v>0</v>
      </c>
      <c r="O13" s="29">
        <v>10.3</v>
      </c>
      <c r="P13" s="30">
        <v>11.3</v>
      </c>
      <c r="Q13" s="48">
        <f>M13/M$3*100</f>
        <v>0</v>
      </c>
    </row>
    <row r="14" spans="1:18" ht="15.9" customHeight="1" x14ac:dyDescent="0.3">
      <c r="A14" s="167">
        <v>4</v>
      </c>
      <c r="B14" s="43"/>
      <c r="C14" s="43"/>
      <c r="D14" s="44"/>
      <c r="E14" s="44"/>
      <c r="F14" s="43"/>
      <c r="G14" s="81"/>
      <c r="H14" s="43"/>
      <c r="I14" s="43"/>
      <c r="J14" s="43"/>
      <c r="K14" s="43"/>
      <c r="L14" s="42">
        <v>10.8</v>
      </c>
      <c r="M14" s="44"/>
      <c r="N14" s="44">
        <f t="shared" si="1"/>
        <v>0</v>
      </c>
      <c r="O14" s="29">
        <v>10.3</v>
      </c>
      <c r="P14" s="30">
        <v>11.3</v>
      </c>
      <c r="Q14" s="48">
        <f t="shared" si="2"/>
        <v>0</v>
      </c>
    </row>
    <row r="15" spans="1:18" ht="15.9" customHeight="1" x14ac:dyDescent="0.3">
      <c r="A15" s="167">
        <v>5</v>
      </c>
      <c r="B15" s="43"/>
      <c r="C15" s="43"/>
      <c r="D15" s="44"/>
      <c r="E15" s="44"/>
      <c r="F15" s="43"/>
      <c r="G15" s="43"/>
      <c r="H15" s="43"/>
      <c r="I15" s="43"/>
      <c r="J15" s="43"/>
      <c r="K15" s="43"/>
      <c r="L15" s="42">
        <v>10.8</v>
      </c>
      <c r="M15" s="44"/>
      <c r="N15" s="44">
        <f t="shared" si="1"/>
        <v>0</v>
      </c>
      <c r="O15" s="29">
        <v>10.3</v>
      </c>
      <c r="P15" s="30">
        <v>11.3</v>
      </c>
      <c r="Q15" s="48">
        <f t="shared" si="2"/>
        <v>0</v>
      </c>
      <c r="R15" s="7"/>
    </row>
    <row r="16" spans="1:18" ht="15.9" customHeight="1" x14ac:dyDescent="0.3">
      <c r="A16" s="167">
        <v>6</v>
      </c>
      <c r="B16" s="43"/>
      <c r="C16" s="43"/>
      <c r="D16" s="172"/>
      <c r="E16" s="44"/>
      <c r="F16" s="43"/>
      <c r="G16" s="43"/>
      <c r="H16" s="43"/>
      <c r="I16" s="43"/>
      <c r="J16" s="43"/>
      <c r="K16" s="43"/>
      <c r="L16" s="42">
        <v>10.8</v>
      </c>
      <c r="M16" s="44"/>
      <c r="N16" s="44">
        <f t="shared" si="1"/>
        <v>0</v>
      </c>
      <c r="O16" s="29">
        <v>10.3</v>
      </c>
      <c r="P16" s="30">
        <v>11.3</v>
      </c>
      <c r="Q16" s="48">
        <f t="shared" si="2"/>
        <v>0</v>
      </c>
      <c r="R16" s="7"/>
    </row>
    <row r="17" spans="1:18" ht="15.9" customHeight="1" x14ac:dyDescent="0.3">
      <c r="A17" s="167">
        <v>7</v>
      </c>
      <c r="B17" s="43"/>
      <c r="C17" s="43"/>
      <c r="D17" s="172"/>
      <c r="E17" s="44"/>
      <c r="F17" s="43"/>
      <c r="G17" s="43"/>
      <c r="H17" s="43"/>
      <c r="I17" s="43"/>
      <c r="J17" s="43"/>
      <c r="K17" s="43"/>
      <c r="L17" s="42">
        <v>10.8</v>
      </c>
      <c r="M17" s="44"/>
      <c r="N17" s="44">
        <f t="shared" si="1"/>
        <v>0</v>
      </c>
      <c r="O17" s="29">
        <v>10.3</v>
      </c>
      <c r="P17" s="30">
        <v>11.3</v>
      </c>
      <c r="Q17" s="48">
        <f t="shared" si="2"/>
        <v>0</v>
      </c>
      <c r="R17" s="7"/>
    </row>
    <row r="18" spans="1:18" ht="15.9" customHeight="1" x14ac:dyDescent="0.3">
      <c r="A18" s="167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2">
        <v>10.8</v>
      </c>
      <c r="M18" s="44"/>
      <c r="N18" s="44">
        <f t="shared" si="1"/>
        <v>0</v>
      </c>
      <c r="O18" s="29">
        <v>10.3</v>
      </c>
      <c r="P18" s="30">
        <v>11.3</v>
      </c>
      <c r="Q18" s="48">
        <f t="shared" si="2"/>
        <v>0</v>
      </c>
      <c r="R18" s="7"/>
    </row>
    <row r="19" spans="1:18" ht="15.9" customHeight="1" x14ac:dyDescent="0.3">
      <c r="A19" s="167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2">
        <v>10.8</v>
      </c>
      <c r="M19" s="44"/>
      <c r="N19" s="44">
        <f t="shared" si="1"/>
        <v>0</v>
      </c>
      <c r="O19" s="29">
        <v>10.3</v>
      </c>
      <c r="P19" s="30">
        <v>11.3</v>
      </c>
      <c r="Q19" s="48">
        <f t="shared" si="2"/>
        <v>0</v>
      </c>
      <c r="R19" s="7"/>
    </row>
    <row r="20" spans="1:18" ht="15.9" customHeight="1" x14ac:dyDescent="0.3">
      <c r="A20" s="167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42">
        <v>10.8</v>
      </c>
      <c r="M20" s="44"/>
      <c r="N20" s="44">
        <f t="shared" si="1"/>
        <v>0</v>
      </c>
      <c r="O20" s="29">
        <v>10.3</v>
      </c>
      <c r="P20" s="30">
        <v>11.3</v>
      </c>
      <c r="Q20" s="48">
        <f t="shared" si="2"/>
        <v>0</v>
      </c>
      <c r="R20" s="7"/>
    </row>
    <row r="31" spans="1:18" x14ac:dyDescent="0.2">
      <c r="G31" t="s">
        <v>45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T20"/>
  <sheetViews>
    <sheetView zoomScale="73" zoomScaleNormal="73" workbookViewId="0">
      <selection activeCell="M12" sqref="M12"/>
    </sheetView>
  </sheetViews>
  <sheetFormatPr defaultRowHeight="13.2" x14ac:dyDescent="0.2"/>
  <cols>
    <col min="1" max="1" width="3.77734375" customWidth="1"/>
    <col min="2" max="2" width="9.44140625" customWidth="1"/>
    <col min="3" max="3" width="12" bestFit="1" customWidth="1"/>
    <col min="4" max="4" width="10.33203125" customWidth="1"/>
    <col min="5" max="5" width="10.44140625" customWidth="1"/>
    <col min="6" max="6" width="9.44140625" customWidth="1"/>
    <col min="7" max="7" width="10.44140625" customWidth="1"/>
    <col min="8" max="8" width="10.33203125" customWidth="1"/>
    <col min="9" max="9" width="10.6640625" customWidth="1"/>
    <col min="10" max="10" width="9.44140625" customWidth="1"/>
    <col min="11" max="11" width="10.21875" customWidth="1"/>
    <col min="12" max="12" width="6.88671875" customWidth="1"/>
    <col min="13" max="13" width="9.77734375" customWidth="1"/>
    <col min="14" max="14" width="7.44140625" customWidth="1"/>
    <col min="15" max="16" width="2.6640625" customWidth="1"/>
    <col min="17" max="17" width="10.109375" customWidth="1"/>
  </cols>
  <sheetData>
    <row r="1" spans="1:20" ht="20.100000000000001" customHeight="1" x14ac:dyDescent="0.45">
      <c r="F1" s="10" t="s">
        <v>13</v>
      </c>
    </row>
    <row r="2" spans="1:20" ht="16.5" customHeight="1" x14ac:dyDescent="0.35">
      <c r="A2" s="32" t="s">
        <v>24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40</v>
      </c>
      <c r="N2" s="75" t="s">
        <v>29</v>
      </c>
      <c r="O2" s="33" t="s">
        <v>30</v>
      </c>
      <c r="P2" s="34" t="s">
        <v>31</v>
      </c>
      <c r="Q2" s="9" t="s">
        <v>150</v>
      </c>
      <c r="T2" s="47"/>
    </row>
    <row r="3" spans="1:20" ht="16.5" customHeight="1" x14ac:dyDescent="0.35">
      <c r="A3" s="167">
        <v>5</v>
      </c>
      <c r="B3" s="168"/>
      <c r="C3" s="168"/>
      <c r="D3" s="168"/>
      <c r="E3" s="168">
        <v>181.3</v>
      </c>
      <c r="F3" s="169"/>
      <c r="G3" s="168"/>
      <c r="H3" s="168"/>
      <c r="I3" s="168"/>
      <c r="J3" s="168">
        <v>178.8</v>
      </c>
      <c r="K3" s="168"/>
      <c r="L3" s="40">
        <v>178</v>
      </c>
      <c r="M3" s="37">
        <f t="shared" ref="M3:M12" si="0">AVERAGE(B3:K3)</f>
        <v>180.05</v>
      </c>
      <c r="N3" s="37">
        <f>MAX(B3:K3)-MIN(B3:K3)</f>
        <v>2.5</v>
      </c>
      <c r="O3" s="33">
        <v>173</v>
      </c>
      <c r="P3" s="34">
        <v>183</v>
      </c>
      <c r="Q3" s="48">
        <f>M3/M3*100</f>
        <v>100</v>
      </c>
    </row>
    <row r="4" spans="1:20" ht="15.9" customHeight="1" x14ac:dyDescent="0.35">
      <c r="A4" s="167">
        <v>6</v>
      </c>
      <c r="B4" s="42">
        <v>177.65</v>
      </c>
      <c r="C4" s="42">
        <v>179.26913580246918</v>
      </c>
      <c r="D4" s="37">
        <v>181.05555555555554</v>
      </c>
      <c r="E4" s="37">
        <v>180.36699999999999</v>
      </c>
      <c r="F4" s="42">
        <v>177.61111111111111</v>
      </c>
      <c r="G4" s="42">
        <v>179.7</v>
      </c>
      <c r="H4" s="42">
        <v>179.12899999999999</v>
      </c>
      <c r="I4" s="42">
        <v>180.23</v>
      </c>
      <c r="J4" s="42">
        <v>179.26913580246918</v>
      </c>
      <c r="K4" s="42">
        <v>178.11111111111111</v>
      </c>
      <c r="L4" s="40">
        <v>178</v>
      </c>
      <c r="M4" s="37">
        <f t="shared" si="0"/>
        <v>179.2392049382716</v>
      </c>
      <c r="N4" s="37">
        <f t="shared" ref="N4:N17" si="1">MAX(B4:K4)-MIN(B4:K4)</f>
        <v>3.4444444444444287</v>
      </c>
      <c r="O4" s="33">
        <v>173</v>
      </c>
      <c r="P4" s="34">
        <v>183</v>
      </c>
      <c r="Q4" s="48">
        <f>M4/M$3*100</f>
        <v>99.549683386987837</v>
      </c>
    </row>
    <row r="5" spans="1:20" ht="15.9" customHeight="1" x14ac:dyDescent="0.35">
      <c r="A5" s="167">
        <v>7</v>
      </c>
      <c r="B5" s="42">
        <v>177.5</v>
      </c>
      <c r="C5" s="42">
        <v>179.4347826086956</v>
      </c>
      <c r="D5" s="37">
        <v>181.86363636363637</v>
      </c>
      <c r="E5" s="37">
        <v>180.25800000000001</v>
      </c>
      <c r="F5" s="42">
        <v>177.8125</v>
      </c>
      <c r="G5" s="42">
        <v>175.80833333333337</v>
      </c>
      <c r="H5" s="42">
        <v>179.523</v>
      </c>
      <c r="I5" s="42">
        <v>179</v>
      </c>
      <c r="J5" s="42">
        <v>177.81</v>
      </c>
      <c r="K5" s="42">
        <v>177.7</v>
      </c>
      <c r="L5" s="40">
        <v>178</v>
      </c>
      <c r="M5" s="37">
        <f t="shared" si="0"/>
        <v>178.67102523056653</v>
      </c>
      <c r="N5" s="37">
        <f t="shared" si="1"/>
        <v>6.0553030303030084</v>
      </c>
      <c r="O5" s="33">
        <v>173</v>
      </c>
      <c r="P5" s="34">
        <v>183</v>
      </c>
      <c r="Q5" s="48">
        <f t="shared" ref="Q5:Q20" si="2">M5/M$3*100</f>
        <v>99.234115651522643</v>
      </c>
    </row>
    <row r="6" spans="1:20" ht="15.9" customHeight="1" x14ac:dyDescent="0.35">
      <c r="A6" s="167">
        <v>8</v>
      </c>
      <c r="B6" s="42">
        <v>177.61904761904762</v>
      </c>
      <c r="C6" s="42">
        <v>179.53139534883721</v>
      </c>
      <c r="D6" s="37">
        <v>181.7</v>
      </c>
      <c r="E6" s="37">
        <v>181.01599999999999</v>
      </c>
      <c r="F6" s="42">
        <v>176.65</v>
      </c>
      <c r="G6" s="42">
        <v>175.17692307692309</v>
      </c>
      <c r="H6" s="42">
        <v>179.18799999999999</v>
      </c>
      <c r="I6" s="42">
        <v>178.56</v>
      </c>
      <c r="J6" s="42">
        <v>176.89</v>
      </c>
      <c r="K6" s="42">
        <v>176.8</v>
      </c>
      <c r="L6" s="40">
        <v>178</v>
      </c>
      <c r="M6" s="37">
        <f t="shared" si="0"/>
        <v>178.31313660448075</v>
      </c>
      <c r="N6" s="37">
        <f t="shared" si="1"/>
        <v>6.5230769230768999</v>
      </c>
      <c r="O6" s="33">
        <v>173</v>
      </c>
      <c r="P6" s="34">
        <v>183</v>
      </c>
      <c r="Q6" s="48">
        <f t="shared" si="2"/>
        <v>99.035343851419455</v>
      </c>
    </row>
    <row r="7" spans="1:20" ht="15.9" customHeight="1" x14ac:dyDescent="0.35">
      <c r="A7" s="167">
        <v>9</v>
      </c>
      <c r="B7" s="42">
        <v>177.85</v>
      </c>
      <c r="C7" s="42">
        <v>179.75185185185185</v>
      </c>
      <c r="D7" s="37">
        <v>182.1</v>
      </c>
      <c r="E7" s="37">
        <v>180.756</v>
      </c>
      <c r="F7" s="42">
        <v>178.25</v>
      </c>
      <c r="G7" s="42">
        <v>174.81578947368422</v>
      </c>
      <c r="H7" s="42">
        <v>179.07400000000001</v>
      </c>
      <c r="I7" s="42">
        <v>178.94</v>
      </c>
      <c r="J7" s="42">
        <v>175.81</v>
      </c>
      <c r="K7" s="42">
        <v>178.35</v>
      </c>
      <c r="L7" s="40">
        <v>178</v>
      </c>
      <c r="M7" s="37">
        <f t="shared" si="0"/>
        <v>178.56976413255362</v>
      </c>
      <c r="N7" s="37">
        <f t="shared" si="1"/>
        <v>7.2842105263157748</v>
      </c>
      <c r="O7" s="33">
        <v>173</v>
      </c>
      <c r="P7" s="34">
        <v>183</v>
      </c>
      <c r="Q7" s="48">
        <f t="shared" si="2"/>
        <v>99.177875108333026</v>
      </c>
    </row>
    <row r="8" spans="1:20" ht="15.9" customHeight="1" x14ac:dyDescent="0.35">
      <c r="A8" s="167">
        <v>10</v>
      </c>
      <c r="B8" s="42">
        <v>177.5</v>
      </c>
      <c r="C8" s="42">
        <v>179.96568627450981</v>
      </c>
      <c r="D8" s="37">
        <v>181.65217391304347</v>
      </c>
      <c r="E8" s="37">
        <v>180.613</v>
      </c>
      <c r="F8" s="42">
        <v>177.68181818181819</v>
      </c>
      <c r="G8" s="42">
        <v>176.37407407407409</v>
      </c>
      <c r="H8" s="42">
        <v>179.143</v>
      </c>
      <c r="I8" s="42">
        <v>179.07</v>
      </c>
      <c r="J8" s="42">
        <v>177.56</v>
      </c>
      <c r="K8" s="42">
        <v>178.72222222222223</v>
      </c>
      <c r="L8" s="40">
        <v>178</v>
      </c>
      <c r="M8" s="37">
        <f t="shared" si="0"/>
        <v>178.82819746656679</v>
      </c>
      <c r="N8" s="37">
        <f t="shared" si="1"/>
        <v>5.2780998389693821</v>
      </c>
      <c r="O8" s="33">
        <v>173</v>
      </c>
      <c r="P8" s="34">
        <v>183</v>
      </c>
      <c r="Q8" s="48">
        <f t="shared" si="2"/>
        <v>99.321409312172605</v>
      </c>
    </row>
    <row r="9" spans="1:20" ht="15.9" customHeight="1" x14ac:dyDescent="0.35">
      <c r="A9" s="167">
        <v>11</v>
      </c>
      <c r="B9" s="42">
        <v>177.3</v>
      </c>
      <c r="C9" s="42">
        <v>178.77415730337074</v>
      </c>
      <c r="D9" s="37">
        <v>180.35</v>
      </c>
      <c r="E9" s="37">
        <v>180.14699999999999</v>
      </c>
      <c r="F9" s="42">
        <v>178</v>
      </c>
      <c r="G9" s="42">
        <v>177.89130434782609</v>
      </c>
      <c r="H9" s="42">
        <v>180.04400000000001</v>
      </c>
      <c r="I9" s="42">
        <v>179.89</v>
      </c>
      <c r="J9" s="42">
        <v>179</v>
      </c>
      <c r="K9" s="42">
        <v>179.9</v>
      </c>
      <c r="L9" s="40">
        <v>178</v>
      </c>
      <c r="M9" s="37">
        <f t="shared" si="0"/>
        <v>179.12964616511968</v>
      </c>
      <c r="N9" s="37">
        <f t="shared" si="1"/>
        <v>3.0499999999999829</v>
      </c>
      <c r="O9" s="33">
        <v>173</v>
      </c>
      <c r="P9" s="34">
        <v>183</v>
      </c>
      <c r="Q9" s="48">
        <f t="shared" si="2"/>
        <v>99.488834304426362</v>
      </c>
    </row>
    <row r="10" spans="1:20" ht="15.9" customHeight="1" x14ac:dyDescent="0.35">
      <c r="A10" s="167">
        <v>12</v>
      </c>
      <c r="B10" s="42">
        <v>177.8125</v>
      </c>
      <c r="C10" s="42">
        <v>179.26698113207547</v>
      </c>
      <c r="D10" s="37">
        <v>180.38888888888889</v>
      </c>
      <c r="E10" s="37">
        <v>180.215</v>
      </c>
      <c r="F10" s="42">
        <v>178</v>
      </c>
      <c r="G10" s="42">
        <v>178.03913043478261</v>
      </c>
      <c r="H10" s="42">
        <v>179.84899999999999</v>
      </c>
      <c r="I10" s="42">
        <v>179.46</v>
      </c>
      <c r="J10" s="42">
        <v>179.04</v>
      </c>
      <c r="K10" s="42">
        <v>178.1</v>
      </c>
      <c r="L10" s="40">
        <v>178</v>
      </c>
      <c r="M10" s="37">
        <f t="shared" si="0"/>
        <v>179.01715004557468</v>
      </c>
      <c r="N10" s="37">
        <f t="shared" si="1"/>
        <v>2.5763888888888857</v>
      </c>
      <c r="O10" s="33">
        <v>173</v>
      </c>
      <c r="P10" s="34">
        <v>183</v>
      </c>
      <c r="Q10" s="48">
        <f t="shared" si="2"/>
        <v>99.42635381592595</v>
      </c>
    </row>
    <row r="11" spans="1:20" ht="15.9" customHeight="1" x14ac:dyDescent="0.35">
      <c r="A11" s="167">
        <v>1</v>
      </c>
      <c r="B11" s="42">
        <v>177.75</v>
      </c>
      <c r="C11" s="42">
        <v>179.12772277227725</v>
      </c>
      <c r="D11" s="37">
        <v>179.53333333333333</v>
      </c>
      <c r="E11" s="37">
        <v>179.66399999999999</v>
      </c>
      <c r="F11" s="42">
        <v>177.52631578947367</v>
      </c>
      <c r="G11" s="42">
        <v>177.83600000000001</v>
      </c>
      <c r="H11" s="42">
        <v>179.363</v>
      </c>
      <c r="I11" s="42">
        <v>179.82</v>
      </c>
      <c r="J11" s="42">
        <v>178.88</v>
      </c>
      <c r="K11" s="42">
        <v>177.64285714285714</v>
      </c>
      <c r="L11" s="40">
        <v>178</v>
      </c>
      <c r="M11" s="37">
        <f t="shared" si="0"/>
        <v>178.71432290379414</v>
      </c>
      <c r="N11" s="37">
        <f t="shared" si="1"/>
        <v>2.2936842105263224</v>
      </c>
      <c r="O11" s="33">
        <v>173</v>
      </c>
      <c r="P11" s="34">
        <v>183</v>
      </c>
      <c r="Q11" s="48">
        <f t="shared" si="2"/>
        <v>99.258163234542693</v>
      </c>
    </row>
    <row r="12" spans="1:20" ht="15.9" customHeight="1" x14ac:dyDescent="0.35">
      <c r="A12" s="167">
        <v>2</v>
      </c>
      <c r="B12" s="42">
        <v>178.16666666666666</v>
      </c>
      <c r="C12" s="42">
        <v>179.26624999999999</v>
      </c>
      <c r="D12" s="37">
        <v>179.33333333333334</v>
      </c>
      <c r="E12" s="37">
        <v>180.304</v>
      </c>
      <c r="F12" s="42">
        <v>178.05882352941177</v>
      </c>
      <c r="G12" s="42">
        <v>177.73636363636368</v>
      </c>
      <c r="H12" s="42">
        <v>179.52</v>
      </c>
      <c r="I12" s="42">
        <v>179.45</v>
      </c>
      <c r="J12" s="42">
        <v>177.61</v>
      </c>
      <c r="K12" s="42">
        <v>177.2</v>
      </c>
      <c r="L12" s="40">
        <v>178</v>
      </c>
      <c r="M12" s="37">
        <f t="shared" si="0"/>
        <v>178.66454371657753</v>
      </c>
      <c r="N12" s="37">
        <f t="shared" si="1"/>
        <v>3.1040000000000134</v>
      </c>
      <c r="O12" s="33">
        <v>173</v>
      </c>
      <c r="P12" s="34">
        <v>183</v>
      </c>
      <c r="Q12" s="48">
        <f t="shared" si="2"/>
        <v>99.230515810373518</v>
      </c>
    </row>
    <row r="13" spans="1:20" ht="15.9" customHeight="1" x14ac:dyDescent="0.35">
      <c r="A13" s="167">
        <v>3</v>
      </c>
      <c r="B13" s="42"/>
      <c r="C13" s="42"/>
      <c r="D13" s="37"/>
      <c r="E13" s="37"/>
      <c r="F13" s="42"/>
      <c r="G13" s="42"/>
      <c r="H13" s="42"/>
      <c r="I13" s="42"/>
      <c r="J13" s="42"/>
      <c r="K13" s="42"/>
      <c r="L13" s="40">
        <v>178</v>
      </c>
      <c r="M13" s="37"/>
      <c r="N13" s="37">
        <f t="shared" si="1"/>
        <v>0</v>
      </c>
      <c r="O13" s="33">
        <v>173</v>
      </c>
      <c r="P13" s="34">
        <v>183</v>
      </c>
      <c r="Q13" s="48">
        <f t="shared" si="2"/>
        <v>0</v>
      </c>
    </row>
    <row r="14" spans="1:20" ht="15.9" customHeight="1" x14ac:dyDescent="0.35">
      <c r="A14" s="167">
        <v>4</v>
      </c>
      <c r="B14" s="42"/>
      <c r="C14" s="42"/>
      <c r="D14" s="37"/>
      <c r="E14" s="37"/>
      <c r="F14" s="42"/>
      <c r="G14" s="41"/>
      <c r="H14" s="42"/>
      <c r="I14" s="42"/>
      <c r="J14" s="42"/>
      <c r="K14" s="42"/>
      <c r="L14" s="40">
        <v>178</v>
      </c>
      <c r="M14" s="37"/>
      <c r="N14" s="37">
        <f t="shared" si="1"/>
        <v>0</v>
      </c>
      <c r="O14" s="33">
        <v>173</v>
      </c>
      <c r="P14" s="34">
        <v>183</v>
      </c>
      <c r="Q14" s="48">
        <f t="shared" si="2"/>
        <v>0</v>
      </c>
    </row>
    <row r="15" spans="1:20" ht="15.9" customHeight="1" x14ac:dyDescent="0.35">
      <c r="A15" s="167">
        <v>5</v>
      </c>
      <c r="B15" s="42"/>
      <c r="C15" s="42"/>
      <c r="D15" s="37"/>
      <c r="E15" s="37"/>
      <c r="F15" s="42"/>
      <c r="G15" s="42"/>
      <c r="H15" s="42"/>
      <c r="I15" s="42"/>
      <c r="J15" s="42"/>
      <c r="K15" s="42"/>
      <c r="L15" s="40">
        <v>178</v>
      </c>
      <c r="M15" s="37"/>
      <c r="N15" s="37">
        <f t="shared" si="1"/>
        <v>0</v>
      </c>
      <c r="O15" s="33">
        <v>173</v>
      </c>
      <c r="P15" s="34">
        <v>183</v>
      </c>
      <c r="Q15" s="48">
        <f t="shared" si="2"/>
        <v>0</v>
      </c>
      <c r="R15" s="7"/>
    </row>
    <row r="16" spans="1:20" ht="15.9" customHeight="1" x14ac:dyDescent="0.35">
      <c r="A16" s="167">
        <v>6</v>
      </c>
      <c r="B16" s="42"/>
      <c r="C16" s="42"/>
      <c r="D16" s="37"/>
      <c r="E16" s="37"/>
      <c r="F16" s="42"/>
      <c r="G16" s="42"/>
      <c r="H16" s="42"/>
      <c r="I16" s="42"/>
      <c r="J16" s="42"/>
      <c r="K16" s="42"/>
      <c r="L16" s="40">
        <v>178</v>
      </c>
      <c r="M16" s="37"/>
      <c r="N16" s="37">
        <f t="shared" si="1"/>
        <v>0</v>
      </c>
      <c r="O16" s="33">
        <v>173</v>
      </c>
      <c r="P16" s="34">
        <v>183</v>
      </c>
      <c r="Q16" s="48">
        <f t="shared" si="2"/>
        <v>0</v>
      </c>
      <c r="R16" s="7"/>
    </row>
    <row r="17" spans="1:18" ht="15.9" customHeight="1" x14ac:dyDescent="0.35">
      <c r="A17" s="167">
        <v>7</v>
      </c>
      <c r="B17" s="42"/>
      <c r="C17" s="42"/>
      <c r="D17" s="37"/>
      <c r="E17" s="37"/>
      <c r="F17" s="42"/>
      <c r="G17" s="42"/>
      <c r="H17" s="42"/>
      <c r="I17" s="42"/>
      <c r="J17" s="42"/>
      <c r="K17" s="42"/>
      <c r="L17" s="40">
        <v>178</v>
      </c>
      <c r="M17" s="37"/>
      <c r="N17" s="37">
        <f t="shared" si="1"/>
        <v>0</v>
      </c>
      <c r="O17" s="33">
        <v>173</v>
      </c>
      <c r="P17" s="34">
        <v>183</v>
      </c>
      <c r="Q17" s="48">
        <f t="shared" si="2"/>
        <v>0</v>
      </c>
      <c r="R17" s="7"/>
    </row>
    <row r="18" spans="1:18" ht="15.9" customHeight="1" x14ac:dyDescent="0.35">
      <c r="A18" s="167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0">
        <v>178</v>
      </c>
      <c r="M18" s="37"/>
      <c r="N18" s="37">
        <f>MAX(B18:K18)-MIN(B18:K18)</f>
        <v>0</v>
      </c>
      <c r="O18" s="33">
        <v>173</v>
      </c>
      <c r="P18" s="34">
        <v>183</v>
      </c>
      <c r="Q18" s="48">
        <f t="shared" si="2"/>
        <v>0</v>
      </c>
      <c r="R18" s="7"/>
    </row>
    <row r="19" spans="1:18" ht="15.9" customHeight="1" x14ac:dyDescent="0.35">
      <c r="A19" s="167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0">
        <v>178</v>
      </c>
      <c r="M19" s="37"/>
      <c r="N19" s="37">
        <f>MAX(B19:K19)-MIN(B19:K19)</f>
        <v>0</v>
      </c>
      <c r="O19" s="33">
        <v>173</v>
      </c>
      <c r="P19" s="34">
        <v>183</v>
      </c>
      <c r="Q19" s="48">
        <f t="shared" si="2"/>
        <v>0</v>
      </c>
      <c r="R19" s="7"/>
    </row>
    <row r="20" spans="1:18" ht="15.9" customHeight="1" x14ac:dyDescent="0.35">
      <c r="A20" s="167">
        <v>10</v>
      </c>
      <c r="B20" s="41"/>
      <c r="C20" s="59"/>
      <c r="D20" s="59"/>
      <c r="E20" s="59"/>
      <c r="F20" s="59"/>
      <c r="G20" s="59"/>
      <c r="H20" s="59"/>
      <c r="I20" s="59"/>
      <c r="J20" s="59"/>
      <c r="K20" s="59"/>
      <c r="L20" s="40">
        <v>178</v>
      </c>
      <c r="M20" s="37"/>
      <c r="N20" s="37">
        <f>MAX(B20:K20)-MIN(B20:K20)</f>
        <v>0</v>
      </c>
      <c r="O20" s="33">
        <v>173</v>
      </c>
      <c r="P20" s="34">
        <v>183</v>
      </c>
      <c r="Q20" s="48">
        <f t="shared" si="2"/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S20"/>
  <sheetViews>
    <sheetView zoomScale="73" zoomScaleNormal="73" workbookViewId="0">
      <selection activeCell="M12" sqref="M12"/>
    </sheetView>
  </sheetViews>
  <sheetFormatPr defaultRowHeight="13.2" x14ac:dyDescent="0.2"/>
  <cols>
    <col min="1" max="1" width="3.77734375" customWidth="1"/>
    <col min="2" max="2" width="9.88671875" customWidth="1"/>
    <col min="3" max="3" width="12" bestFit="1" customWidth="1"/>
    <col min="4" max="4" width="11.44140625" customWidth="1"/>
    <col min="5" max="5" width="10.44140625" customWidth="1"/>
    <col min="6" max="6" width="9.44140625" customWidth="1"/>
    <col min="7" max="7" width="11.21875" customWidth="1"/>
    <col min="8" max="8" width="10.33203125" customWidth="1"/>
    <col min="9" max="9" width="9.44140625" customWidth="1"/>
    <col min="10" max="10" width="9.6640625" customWidth="1"/>
    <col min="11" max="11" width="10" customWidth="1"/>
    <col min="12" max="12" width="6.88671875" customWidth="1"/>
    <col min="13" max="13" width="9.77734375" customWidth="1"/>
    <col min="14" max="14" width="5.88671875" customWidth="1"/>
    <col min="15" max="16" width="2.6640625" customWidth="1"/>
  </cols>
  <sheetData>
    <row r="1" spans="1:19" ht="20.100000000000001" customHeight="1" x14ac:dyDescent="0.45">
      <c r="F1" s="10" t="s">
        <v>8</v>
      </c>
    </row>
    <row r="2" spans="1:19" s="19" customFormat="1" ht="15.9" customHeight="1" x14ac:dyDescent="0.3">
      <c r="A2" s="21" t="s">
        <v>24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40</v>
      </c>
      <c r="N2" s="74" t="s">
        <v>29</v>
      </c>
      <c r="O2" s="24" t="s">
        <v>30</v>
      </c>
      <c r="P2" s="25" t="s">
        <v>31</v>
      </c>
      <c r="Q2" s="9" t="s">
        <v>150</v>
      </c>
      <c r="R2"/>
      <c r="S2"/>
    </row>
    <row r="3" spans="1:19" s="19" customFormat="1" ht="15.9" customHeight="1" x14ac:dyDescent="0.3">
      <c r="A3" s="167">
        <v>5</v>
      </c>
      <c r="B3" s="168"/>
      <c r="C3" s="168"/>
      <c r="D3" s="168"/>
      <c r="E3" s="168">
        <v>145.19999999999999</v>
      </c>
      <c r="F3" s="169"/>
      <c r="G3" s="168"/>
      <c r="H3" s="168"/>
      <c r="I3" s="168"/>
      <c r="J3" s="168">
        <v>142.6</v>
      </c>
      <c r="K3" s="168"/>
      <c r="L3" s="39">
        <v>143</v>
      </c>
      <c r="M3" s="37">
        <f t="shared" ref="M3" si="0">AVERAGE(B3:K3)</f>
        <v>143.89999999999998</v>
      </c>
      <c r="N3" s="37">
        <f t="shared" ref="N3:N17" si="1">MAX(B3:K3)-MIN(B3:K3)</f>
        <v>2.5999999999999943</v>
      </c>
      <c r="O3" s="17">
        <v>135</v>
      </c>
      <c r="P3" s="18">
        <v>151</v>
      </c>
      <c r="Q3" s="48">
        <f>M3/M3*100</f>
        <v>100</v>
      </c>
    </row>
    <row r="4" spans="1:19" s="19" customFormat="1" ht="15.9" customHeight="1" x14ac:dyDescent="0.3">
      <c r="A4" s="167">
        <v>6</v>
      </c>
      <c r="B4" s="42">
        <v>142.44999999999999</v>
      </c>
      <c r="C4" s="42">
        <v>142.04567901234563</v>
      </c>
      <c r="D4" s="37">
        <v>143.4</v>
      </c>
      <c r="E4" s="37">
        <v>144.53299999999999</v>
      </c>
      <c r="F4" s="42">
        <v>142.27777777777777</v>
      </c>
      <c r="G4" s="42">
        <v>143.30000000000001</v>
      </c>
      <c r="H4" s="42">
        <v>139.977</v>
      </c>
      <c r="I4" s="42">
        <v>142.52000000000001</v>
      </c>
      <c r="J4" s="42">
        <v>142.04567901234563</v>
      </c>
      <c r="K4" s="42">
        <v>143</v>
      </c>
      <c r="L4" s="39">
        <v>143</v>
      </c>
      <c r="M4" s="37">
        <f t="shared" ref="M4:M12" si="2">AVERAGE(B4:K4)</f>
        <v>142.5549135802469</v>
      </c>
      <c r="N4" s="37">
        <f t="shared" si="1"/>
        <v>4.5559999999999832</v>
      </c>
      <c r="O4" s="17">
        <v>135</v>
      </c>
      <c r="P4" s="18">
        <v>151</v>
      </c>
      <c r="Q4" s="48">
        <f>M4/M$3*100</f>
        <v>99.065263085647629</v>
      </c>
    </row>
    <row r="5" spans="1:19" s="19" customFormat="1" ht="15.9" customHeight="1" x14ac:dyDescent="0.3">
      <c r="A5" s="167">
        <v>7</v>
      </c>
      <c r="B5" s="42">
        <v>143.35</v>
      </c>
      <c r="C5" s="42">
        <v>141.7662921348315</v>
      </c>
      <c r="D5" s="37">
        <v>144.40909090909091</v>
      </c>
      <c r="E5" s="37">
        <v>144.37100000000001</v>
      </c>
      <c r="F5" s="42">
        <v>143.6875</v>
      </c>
      <c r="G5" s="42">
        <v>143.54166666666666</v>
      </c>
      <c r="H5" s="42">
        <v>140.79300000000001</v>
      </c>
      <c r="I5" s="42">
        <v>142.49</v>
      </c>
      <c r="J5" s="42">
        <v>142.47999999999999</v>
      </c>
      <c r="K5" s="42">
        <v>144.4</v>
      </c>
      <c r="L5" s="39">
        <v>143</v>
      </c>
      <c r="M5" s="37">
        <f t="shared" si="2"/>
        <v>143.1288549710589</v>
      </c>
      <c r="N5" s="37">
        <f t="shared" si="1"/>
        <v>3.6160909090909001</v>
      </c>
      <c r="O5" s="17">
        <v>135</v>
      </c>
      <c r="P5" s="18">
        <v>151</v>
      </c>
      <c r="Q5" s="48">
        <f t="shared" ref="Q5:Q17" si="3">M5/M$3*100</f>
        <v>99.464110473286254</v>
      </c>
    </row>
    <row r="6" spans="1:19" s="19" customFormat="1" ht="15.9" customHeight="1" x14ac:dyDescent="0.3">
      <c r="A6" s="167">
        <v>8</v>
      </c>
      <c r="B6" s="42">
        <v>143.9047619047619</v>
      </c>
      <c r="C6" s="42">
        <v>142.23372093023261</v>
      </c>
      <c r="D6" s="37">
        <v>144.55555555555554</v>
      </c>
      <c r="E6" s="37">
        <v>144.53200000000001</v>
      </c>
      <c r="F6" s="42">
        <v>143.25</v>
      </c>
      <c r="G6" s="42">
        <v>143.8346153846154</v>
      </c>
      <c r="H6" s="42">
        <v>140.55199999999999</v>
      </c>
      <c r="I6" s="42">
        <v>142.66999999999999</v>
      </c>
      <c r="J6" s="42">
        <v>140.91999999999999</v>
      </c>
      <c r="K6" s="42">
        <v>144.94999999999999</v>
      </c>
      <c r="L6" s="39">
        <v>143</v>
      </c>
      <c r="M6" s="37">
        <f t="shared" si="2"/>
        <v>143.14026537751656</v>
      </c>
      <c r="N6" s="37">
        <f t="shared" si="1"/>
        <v>4.3979999999999961</v>
      </c>
      <c r="O6" s="17">
        <v>135</v>
      </c>
      <c r="P6" s="18">
        <v>151</v>
      </c>
      <c r="Q6" s="48">
        <f t="shared" si="3"/>
        <v>99.472039873187327</v>
      </c>
    </row>
    <row r="7" spans="1:19" s="19" customFormat="1" ht="15.9" customHeight="1" x14ac:dyDescent="0.3">
      <c r="A7" s="167">
        <v>9</v>
      </c>
      <c r="B7" s="42">
        <v>142.94999999999999</v>
      </c>
      <c r="C7" s="42">
        <v>142.77777777777783</v>
      </c>
      <c r="D7" s="37">
        <v>144.125</v>
      </c>
      <c r="E7" s="37">
        <v>143.97800000000001</v>
      </c>
      <c r="F7" s="42">
        <v>144.1</v>
      </c>
      <c r="G7" s="42">
        <v>143.67894736842101</v>
      </c>
      <c r="H7" s="42">
        <v>140.70500000000001</v>
      </c>
      <c r="I7" s="42">
        <v>142.55000000000001</v>
      </c>
      <c r="J7" s="42">
        <v>139.72</v>
      </c>
      <c r="K7" s="42">
        <v>144.9</v>
      </c>
      <c r="L7" s="39">
        <v>143</v>
      </c>
      <c r="M7" s="37">
        <f t="shared" si="2"/>
        <v>142.94847251461991</v>
      </c>
      <c r="N7" s="37">
        <f t="shared" si="1"/>
        <v>5.1800000000000068</v>
      </c>
      <c r="O7" s="17">
        <v>135</v>
      </c>
      <c r="P7" s="18">
        <v>151</v>
      </c>
      <c r="Q7" s="48">
        <f t="shared" si="3"/>
        <v>99.338757828088902</v>
      </c>
    </row>
    <row r="8" spans="1:19" s="19" customFormat="1" ht="15.9" customHeight="1" x14ac:dyDescent="0.3">
      <c r="A8" s="167">
        <v>10</v>
      </c>
      <c r="B8" s="42">
        <v>142.40909090909091</v>
      </c>
      <c r="C8" s="42">
        <v>142.716304347826</v>
      </c>
      <c r="D8" s="37">
        <v>143.5</v>
      </c>
      <c r="E8" s="37">
        <v>144.69399999999999</v>
      </c>
      <c r="F8" s="42">
        <v>142.86363636363637</v>
      </c>
      <c r="G8" s="42">
        <v>143.00370370370374</v>
      </c>
      <c r="H8" s="42">
        <v>141.10499999999999</v>
      </c>
      <c r="I8" s="42">
        <v>142.44</v>
      </c>
      <c r="J8" s="42">
        <v>139.88999999999999</v>
      </c>
      <c r="K8" s="42">
        <v>144.65</v>
      </c>
      <c r="L8" s="39">
        <v>143</v>
      </c>
      <c r="M8" s="37">
        <f t="shared" si="2"/>
        <v>142.7271735324257</v>
      </c>
      <c r="N8" s="37">
        <f t="shared" si="1"/>
        <v>4.804000000000002</v>
      </c>
      <c r="O8" s="17">
        <v>135</v>
      </c>
      <c r="P8" s="18">
        <v>151</v>
      </c>
      <c r="Q8" s="48">
        <f t="shared" si="3"/>
        <v>99.184971183061649</v>
      </c>
    </row>
    <row r="9" spans="1:19" s="19" customFormat="1" ht="15.9" customHeight="1" x14ac:dyDescent="0.3">
      <c r="A9" s="167">
        <v>11</v>
      </c>
      <c r="B9" s="42">
        <v>142.30000000000001</v>
      </c>
      <c r="C9" s="42">
        <v>142.12619047619046</v>
      </c>
      <c r="D9" s="37">
        <v>143.4</v>
      </c>
      <c r="E9" s="37">
        <v>144.25800000000001</v>
      </c>
      <c r="F9" s="42">
        <v>142.65</v>
      </c>
      <c r="G9" s="42">
        <v>142.58260869565217</v>
      </c>
      <c r="H9" s="42">
        <v>141.86000000000001</v>
      </c>
      <c r="I9" s="42">
        <v>142.58000000000001</v>
      </c>
      <c r="J9" s="42">
        <v>139.77000000000001</v>
      </c>
      <c r="K9" s="42">
        <v>146.05000000000001</v>
      </c>
      <c r="L9" s="39">
        <v>143</v>
      </c>
      <c r="M9" s="37">
        <f t="shared" si="2"/>
        <v>142.75767991718425</v>
      </c>
      <c r="N9" s="37">
        <f t="shared" si="1"/>
        <v>6.2800000000000011</v>
      </c>
      <c r="O9" s="17">
        <v>135</v>
      </c>
      <c r="P9" s="18">
        <v>151</v>
      </c>
      <c r="Q9" s="48">
        <f t="shared" si="3"/>
        <v>99.206170894499152</v>
      </c>
    </row>
    <row r="10" spans="1:19" s="19" customFormat="1" ht="15.9" customHeight="1" x14ac:dyDescent="0.3">
      <c r="A10" s="167">
        <v>12</v>
      </c>
      <c r="B10" s="42">
        <v>142.9375</v>
      </c>
      <c r="C10" s="42">
        <v>142.86999999999998</v>
      </c>
      <c r="D10" s="37">
        <v>143.27777777777777</v>
      </c>
      <c r="E10" s="37">
        <v>144.18299999999999</v>
      </c>
      <c r="F10" s="42">
        <v>143.26315789473685</v>
      </c>
      <c r="G10" s="42">
        <v>143.32173913043476</v>
      </c>
      <c r="H10" s="42">
        <v>141.72499999999999</v>
      </c>
      <c r="I10" s="42">
        <v>142.79</v>
      </c>
      <c r="J10" s="42">
        <v>139.6</v>
      </c>
      <c r="K10" s="42">
        <v>145.1</v>
      </c>
      <c r="L10" s="39">
        <v>143</v>
      </c>
      <c r="M10" s="37">
        <f t="shared" si="2"/>
        <v>142.90681748029493</v>
      </c>
      <c r="N10" s="37">
        <f t="shared" si="1"/>
        <v>5.5</v>
      </c>
      <c r="O10" s="17">
        <v>135</v>
      </c>
      <c r="P10" s="18">
        <v>151</v>
      </c>
      <c r="Q10" s="48">
        <f t="shared" si="3"/>
        <v>99.309810618690037</v>
      </c>
    </row>
    <row r="11" spans="1:19" s="19" customFormat="1" ht="15.9" customHeight="1" x14ac:dyDescent="0.3">
      <c r="A11" s="167">
        <v>1</v>
      </c>
      <c r="B11" s="42">
        <v>143</v>
      </c>
      <c r="C11" s="42">
        <v>142.65742574257433</v>
      </c>
      <c r="D11" s="37">
        <v>142.52941176470588</v>
      </c>
      <c r="E11" s="37">
        <v>143.99199999999999</v>
      </c>
      <c r="F11" s="42">
        <v>142.52631578947367</v>
      </c>
      <c r="G11" s="42">
        <v>143.124</v>
      </c>
      <c r="H11" s="42">
        <v>141.012</v>
      </c>
      <c r="I11" s="42">
        <v>142.96</v>
      </c>
      <c r="J11" s="42">
        <v>141.15</v>
      </c>
      <c r="K11" s="42">
        <v>144.61538461538461</v>
      </c>
      <c r="L11" s="39">
        <v>143</v>
      </c>
      <c r="M11" s="37">
        <f t="shared" si="2"/>
        <v>142.75665379121386</v>
      </c>
      <c r="N11" s="37">
        <f t="shared" si="1"/>
        <v>3.6033846153846127</v>
      </c>
      <c r="O11" s="17">
        <v>135</v>
      </c>
      <c r="P11" s="18">
        <v>151</v>
      </c>
      <c r="Q11" s="48">
        <f t="shared" si="3"/>
        <v>99.205457811823408</v>
      </c>
    </row>
    <row r="12" spans="1:19" s="19" customFormat="1" ht="15.9" customHeight="1" x14ac:dyDescent="0.3">
      <c r="A12" s="167">
        <v>2</v>
      </c>
      <c r="B12" s="42">
        <v>143.05555555555554</v>
      </c>
      <c r="C12" s="42">
        <v>142.61219512195117</v>
      </c>
      <c r="D12" s="37">
        <v>143.75</v>
      </c>
      <c r="E12" s="37">
        <v>144.238</v>
      </c>
      <c r="F12" s="42">
        <v>142.88235294117646</v>
      </c>
      <c r="G12" s="42">
        <v>142.84545454545454</v>
      </c>
      <c r="H12" s="42">
        <v>141.28200000000001</v>
      </c>
      <c r="I12" s="42">
        <v>143.05000000000001</v>
      </c>
      <c r="J12" s="42">
        <v>141.18</v>
      </c>
      <c r="K12" s="42">
        <v>144.93333333333334</v>
      </c>
      <c r="L12" s="39">
        <v>143</v>
      </c>
      <c r="M12" s="37">
        <f t="shared" si="2"/>
        <v>142.98288914974711</v>
      </c>
      <c r="N12" s="37">
        <f t="shared" si="1"/>
        <v>3.7533333333333303</v>
      </c>
      <c r="O12" s="17">
        <v>135</v>
      </c>
      <c r="P12" s="18">
        <v>151</v>
      </c>
      <c r="Q12" s="48">
        <f t="shared" si="3"/>
        <v>99.362674878212047</v>
      </c>
    </row>
    <row r="13" spans="1:19" s="19" customFormat="1" ht="15.9" customHeight="1" x14ac:dyDescent="0.3">
      <c r="A13" s="167">
        <v>3</v>
      </c>
      <c r="B13" s="42"/>
      <c r="C13" s="42"/>
      <c r="D13" s="37"/>
      <c r="E13" s="37"/>
      <c r="F13" s="42"/>
      <c r="G13" s="42"/>
      <c r="H13" s="42"/>
      <c r="I13" s="42"/>
      <c r="J13" s="42"/>
      <c r="K13" s="42"/>
      <c r="L13" s="39">
        <v>143</v>
      </c>
      <c r="M13" s="37"/>
      <c r="N13" s="37">
        <f t="shared" si="1"/>
        <v>0</v>
      </c>
      <c r="O13" s="17">
        <v>135</v>
      </c>
      <c r="P13" s="18">
        <v>151</v>
      </c>
      <c r="Q13" s="48">
        <f t="shared" si="3"/>
        <v>0</v>
      </c>
    </row>
    <row r="14" spans="1:19" s="19" customFormat="1" ht="15.9" customHeight="1" x14ac:dyDescent="0.3">
      <c r="A14" s="167">
        <v>4</v>
      </c>
      <c r="B14" s="42"/>
      <c r="C14" s="42"/>
      <c r="D14" s="37"/>
      <c r="E14" s="37"/>
      <c r="F14" s="42"/>
      <c r="G14" s="41"/>
      <c r="H14" s="42"/>
      <c r="I14" s="42"/>
      <c r="J14" s="42"/>
      <c r="K14" s="42"/>
      <c r="L14" s="39">
        <v>143</v>
      </c>
      <c r="M14" s="37"/>
      <c r="N14" s="37">
        <f t="shared" si="1"/>
        <v>0</v>
      </c>
      <c r="O14" s="17">
        <v>135</v>
      </c>
      <c r="P14" s="18">
        <v>151</v>
      </c>
      <c r="Q14" s="48">
        <f t="shared" si="3"/>
        <v>0</v>
      </c>
    </row>
    <row r="15" spans="1:19" s="19" customFormat="1" ht="15.9" customHeight="1" x14ac:dyDescent="0.3">
      <c r="A15" s="167">
        <v>5</v>
      </c>
      <c r="B15" s="42"/>
      <c r="C15" s="42"/>
      <c r="D15" s="37"/>
      <c r="E15" s="37"/>
      <c r="F15" s="42"/>
      <c r="G15" s="42"/>
      <c r="H15" s="42"/>
      <c r="I15" s="42"/>
      <c r="J15" s="42"/>
      <c r="K15" s="42"/>
      <c r="L15" s="39">
        <v>143</v>
      </c>
      <c r="M15" s="37"/>
      <c r="N15" s="37">
        <f t="shared" si="1"/>
        <v>0</v>
      </c>
      <c r="O15" s="17">
        <v>135</v>
      </c>
      <c r="P15" s="18">
        <v>151</v>
      </c>
      <c r="Q15" s="48">
        <f t="shared" si="3"/>
        <v>0</v>
      </c>
      <c r="R15" s="26"/>
    </row>
    <row r="16" spans="1:19" s="19" customFormat="1" ht="15.9" customHeight="1" x14ac:dyDescent="0.3">
      <c r="A16" s="167">
        <v>6</v>
      </c>
      <c r="B16" s="42"/>
      <c r="C16" s="42"/>
      <c r="D16" s="37"/>
      <c r="E16" s="37"/>
      <c r="F16" s="42"/>
      <c r="G16" s="42"/>
      <c r="H16" s="42"/>
      <c r="I16" s="42"/>
      <c r="J16" s="42"/>
      <c r="K16" s="42"/>
      <c r="L16" s="39">
        <v>143</v>
      </c>
      <c r="M16" s="37"/>
      <c r="N16" s="37">
        <f t="shared" si="1"/>
        <v>0</v>
      </c>
      <c r="O16" s="17">
        <v>135</v>
      </c>
      <c r="P16" s="18">
        <v>151</v>
      </c>
      <c r="Q16" s="48">
        <f t="shared" si="3"/>
        <v>0</v>
      </c>
      <c r="R16" s="26"/>
    </row>
    <row r="17" spans="1:18" s="19" customFormat="1" ht="15.9" customHeight="1" x14ac:dyDescent="0.3">
      <c r="A17" s="167">
        <v>7</v>
      </c>
      <c r="B17" s="42"/>
      <c r="C17" s="42"/>
      <c r="D17" s="37"/>
      <c r="E17" s="37"/>
      <c r="F17" s="42"/>
      <c r="G17" s="42"/>
      <c r="H17" s="42"/>
      <c r="I17" s="42"/>
      <c r="J17" s="42"/>
      <c r="K17" s="42"/>
      <c r="L17" s="39">
        <v>143</v>
      </c>
      <c r="M17" s="37"/>
      <c r="N17" s="37">
        <f t="shared" si="1"/>
        <v>0</v>
      </c>
      <c r="O17" s="17">
        <v>135</v>
      </c>
      <c r="P17" s="18">
        <v>151</v>
      </c>
      <c r="Q17" s="48">
        <f t="shared" si="3"/>
        <v>0</v>
      </c>
      <c r="R17" s="26"/>
    </row>
    <row r="18" spans="1:18" s="19" customFormat="1" ht="15.9" customHeight="1" x14ac:dyDescent="0.3">
      <c r="A18" s="167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39">
        <v>143</v>
      </c>
      <c r="M18" s="37"/>
      <c r="N18" s="37">
        <f>MAX(B18:K18)-MIN(B18:K18)</f>
        <v>0</v>
      </c>
      <c r="O18" s="17">
        <v>135</v>
      </c>
      <c r="P18" s="18">
        <v>151</v>
      </c>
      <c r="Q18" s="48">
        <f>M18/M$3*100</f>
        <v>0</v>
      </c>
      <c r="R18" s="26"/>
    </row>
    <row r="19" spans="1:18" s="19" customFormat="1" ht="15.9" customHeight="1" x14ac:dyDescent="0.3">
      <c r="A19" s="167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39">
        <v>143</v>
      </c>
      <c r="M19" s="37"/>
      <c r="N19" s="37">
        <f>MAX(B19:K19)-MIN(B19:K19)</f>
        <v>0</v>
      </c>
      <c r="O19" s="17">
        <v>135</v>
      </c>
      <c r="P19" s="18">
        <v>151</v>
      </c>
      <c r="Q19" s="48">
        <f>M19/M$3*100</f>
        <v>0</v>
      </c>
    </row>
    <row r="20" spans="1:18" s="19" customFormat="1" ht="15.9" customHeight="1" x14ac:dyDescent="0.3">
      <c r="A20" s="167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39">
        <v>143</v>
      </c>
      <c r="M20" s="37"/>
      <c r="N20" s="37">
        <f>MAX(B20:K20)-MIN(B20:K20)</f>
        <v>0</v>
      </c>
      <c r="O20" s="17">
        <v>135</v>
      </c>
      <c r="P20" s="18">
        <v>151</v>
      </c>
      <c r="Q20" s="48">
        <f>M20/M$3*100</f>
        <v>0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R21"/>
  <sheetViews>
    <sheetView zoomScale="73" zoomScaleNormal="73" workbookViewId="0">
      <selection activeCell="M12" sqref="M12"/>
    </sheetView>
  </sheetViews>
  <sheetFormatPr defaultRowHeight="13.2" x14ac:dyDescent="0.2"/>
  <cols>
    <col min="1" max="1" width="3.77734375" customWidth="1"/>
    <col min="2" max="2" width="7.88671875" customWidth="1"/>
    <col min="4" max="4" width="8.6640625" customWidth="1"/>
    <col min="5" max="6" width="9.44140625" customWidth="1"/>
    <col min="7" max="10" width="8.6640625" customWidth="1"/>
    <col min="11" max="11" width="9.33203125" customWidth="1"/>
    <col min="12" max="12" width="6.88671875" customWidth="1"/>
    <col min="13" max="13" width="9.77734375" customWidth="1"/>
    <col min="14" max="14" width="6.21875" customWidth="1"/>
    <col min="15" max="16" width="2.6640625" customWidth="1"/>
    <col min="17" max="17" width="10.109375" bestFit="1" customWidth="1"/>
  </cols>
  <sheetData>
    <row r="1" spans="1:18" ht="20.100000000000001" customHeight="1" x14ac:dyDescent="0.45">
      <c r="F1" s="10" t="s">
        <v>49</v>
      </c>
    </row>
    <row r="2" spans="1:18" ht="15.9" customHeight="1" x14ac:dyDescent="0.3">
      <c r="A2" s="21" t="s">
        <v>24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40</v>
      </c>
      <c r="N2" s="74" t="s">
        <v>29</v>
      </c>
      <c r="O2" s="24" t="s">
        <v>30</v>
      </c>
      <c r="P2" s="25" t="s">
        <v>31</v>
      </c>
      <c r="Q2" s="9" t="s">
        <v>150</v>
      </c>
    </row>
    <row r="3" spans="1:18" ht="15.9" customHeight="1" x14ac:dyDescent="0.3">
      <c r="A3" s="167">
        <v>5</v>
      </c>
      <c r="B3" s="168"/>
      <c r="C3" s="168"/>
      <c r="D3" s="168"/>
      <c r="E3" s="168">
        <v>52</v>
      </c>
      <c r="F3" s="169"/>
      <c r="G3" s="168"/>
      <c r="H3" s="168"/>
      <c r="I3" s="168"/>
      <c r="J3" s="168">
        <v>49.5</v>
      </c>
      <c r="K3" s="168"/>
      <c r="L3" s="40">
        <v>51</v>
      </c>
      <c r="M3" s="37">
        <f t="shared" ref="M3" si="0">AVERAGE(B3:K3)</f>
        <v>50.75</v>
      </c>
      <c r="N3" s="37">
        <f t="shared" ref="N3:N17" si="1">MAX(B3:K3)-MIN(B3:K3)</f>
        <v>2.5</v>
      </c>
      <c r="O3" s="27">
        <v>48</v>
      </c>
      <c r="P3" s="27">
        <v>54</v>
      </c>
      <c r="Q3" s="48">
        <f>M3/M3*100</f>
        <v>100</v>
      </c>
    </row>
    <row r="4" spans="1:18" ht="15.9" customHeight="1" x14ac:dyDescent="0.3">
      <c r="A4" s="167">
        <v>6</v>
      </c>
      <c r="B4" s="42">
        <v>50.05</v>
      </c>
      <c r="C4" s="42">
        <v>51.542105263157907</v>
      </c>
      <c r="D4" s="37">
        <v>52.647058823529413</v>
      </c>
      <c r="E4" s="37">
        <v>52.017000000000003</v>
      </c>
      <c r="F4" s="42">
        <v>51.111111111111114</v>
      </c>
      <c r="G4" s="42">
        <v>51.1</v>
      </c>
      <c r="H4" s="42">
        <v>49.521000000000001</v>
      </c>
      <c r="I4" s="42">
        <v>52.65</v>
      </c>
      <c r="J4" s="42">
        <v>51.542105263157907</v>
      </c>
      <c r="K4" s="42">
        <v>52.941176470588232</v>
      </c>
      <c r="L4" s="40">
        <v>51</v>
      </c>
      <c r="M4" s="37">
        <f t="shared" ref="M4:M12" si="2">AVERAGE(B4:K4)</f>
        <v>51.512155693154455</v>
      </c>
      <c r="N4" s="37">
        <f t="shared" si="1"/>
        <v>3.4201764705882312</v>
      </c>
      <c r="O4" s="27">
        <v>48</v>
      </c>
      <c r="P4" s="27">
        <v>54</v>
      </c>
      <c r="Q4" s="48">
        <f>M4/M$3*100</f>
        <v>101.5017846170531</v>
      </c>
    </row>
    <row r="5" spans="1:18" ht="15.9" customHeight="1" x14ac:dyDescent="0.3">
      <c r="A5" s="167">
        <v>7</v>
      </c>
      <c r="B5" s="42">
        <v>50.55</v>
      </c>
      <c r="C5" s="42">
        <v>50.726190476190474</v>
      </c>
      <c r="D5" s="37">
        <v>52.80952380952381</v>
      </c>
      <c r="E5" s="37">
        <v>51.905999999999999</v>
      </c>
      <c r="F5" s="42">
        <v>51.9375</v>
      </c>
      <c r="G5" s="42">
        <v>50.666666666666657</v>
      </c>
      <c r="H5" s="42">
        <v>50.149000000000001</v>
      </c>
      <c r="I5" s="42">
        <v>52.21</v>
      </c>
      <c r="J5" s="42">
        <v>49.43</v>
      </c>
      <c r="K5" s="42">
        <v>53.55</v>
      </c>
      <c r="L5" s="40">
        <v>51</v>
      </c>
      <c r="M5" s="37">
        <f t="shared" si="2"/>
        <v>51.393488095238091</v>
      </c>
      <c r="N5" s="37">
        <f t="shared" si="1"/>
        <v>4.1199999999999974</v>
      </c>
      <c r="O5" s="27">
        <v>48</v>
      </c>
      <c r="P5" s="27">
        <v>54</v>
      </c>
      <c r="Q5" s="48">
        <f t="shared" ref="Q5:Q17" si="3">M5/M$3*100</f>
        <v>101.26795683790758</v>
      </c>
    </row>
    <row r="6" spans="1:18" ht="15.9" customHeight="1" x14ac:dyDescent="0.3">
      <c r="A6" s="167">
        <v>8</v>
      </c>
      <c r="B6" s="42">
        <v>50.333333333333336</v>
      </c>
      <c r="C6" s="42">
        <v>50.898837209302329</v>
      </c>
      <c r="D6" s="37">
        <v>52.81818181818182</v>
      </c>
      <c r="E6" s="37">
        <v>52.008000000000003</v>
      </c>
      <c r="F6" s="42">
        <v>51.4</v>
      </c>
      <c r="G6" s="42">
        <v>50.623999999999995</v>
      </c>
      <c r="H6" s="42">
        <v>49.805999999999997</v>
      </c>
      <c r="I6" s="42">
        <v>52.11</v>
      </c>
      <c r="J6" s="42">
        <v>49.89</v>
      </c>
      <c r="K6" s="42">
        <v>52.75</v>
      </c>
      <c r="L6" s="40">
        <v>51</v>
      </c>
      <c r="M6" s="37">
        <f t="shared" si="2"/>
        <v>51.263835236081739</v>
      </c>
      <c r="N6" s="37">
        <f t="shared" si="1"/>
        <v>3.0121818181818227</v>
      </c>
      <c r="O6" s="27">
        <v>48</v>
      </c>
      <c r="P6" s="27">
        <v>54</v>
      </c>
      <c r="Q6" s="48">
        <f t="shared" si="3"/>
        <v>101.01248322380638</v>
      </c>
    </row>
    <row r="7" spans="1:18" ht="15.9" customHeight="1" x14ac:dyDescent="0.3">
      <c r="A7" s="167">
        <v>9</v>
      </c>
      <c r="B7" s="42">
        <v>50.05</v>
      </c>
      <c r="C7" s="42">
        <v>51.260000000000012</v>
      </c>
      <c r="D7" s="37">
        <v>52.35</v>
      </c>
      <c r="E7" s="37">
        <v>51.597999999999999</v>
      </c>
      <c r="F7" s="42">
        <v>50.95</v>
      </c>
      <c r="G7" s="42">
        <v>50.484210526315799</v>
      </c>
      <c r="H7" s="42">
        <v>51.186999999999998</v>
      </c>
      <c r="I7" s="42">
        <v>52.29</v>
      </c>
      <c r="J7" s="42">
        <v>49.8</v>
      </c>
      <c r="K7" s="42">
        <v>52.95</v>
      </c>
      <c r="L7" s="40">
        <v>51</v>
      </c>
      <c r="M7" s="37">
        <f t="shared" si="2"/>
        <v>51.291921052631587</v>
      </c>
      <c r="N7" s="37">
        <f t="shared" si="1"/>
        <v>3.1500000000000057</v>
      </c>
      <c r="O7" s="27">
        <v>48</v>
      </c>
      <c r="P7" s="27">
        <v>54</v>
      </c>
      <c r="Q7" s="48">
        <f t="shared" si="3"/>
        <v>101.06782473424943</v>
      </c>
    </row>
    <row r="8" spans="1:18" ht="15.9" customHeight="1" x14ac:dyDescent="0.3">
      <c r="A8" s="167">
        <v>10</v>
      </c>
      <c r="B8" s="42">
        <v>50.5</v>
      </c>
      <c r="C8" s="42">
        <v>50.182608695652164</v>
      </c>
      <c r="D8" s="37">
        <v>52.083333333333336</v>
      </c>
      <c r="E8" s="37">
        <v>51.756</v>
      </c>
      <c r="F8" s="42">
        <v>50.909090909090907</v>
      </c>
      <c r="G8" s="42">
        <v>50.570370370370362</v>
      </c>
      <c r="H8" s="42">
        <v>50.265000000000001</v>
      </c>
      <c r="I8" s="42">
        <v>52.23</v>
      </c>
      <c r="J8" s="42">
        <v>49.81</v>
      </c>
      <c r="K8" s="42">
        <v>52.8</v>
      </c>
      <c r="L8" s="40">
        <v>51</v>
      </c>
      <c r="M8" s="37">
        <f t="shared" si="2"/>
        <v>51.110640330844674</v>
      </c>
      <c r="N8" s="37">
        <f t="shared" si="1"/>
        <v>2.9899999999999949</v>
      </c>
      <c r="O8" s="27">
        <v>48</v>
      </c>
      <c r="P8" s="27">
        <v>54</v>
      </c>
      <c r="Q8" s="48">
        <f t="shared" si="3"/>
        <v>100.71062134156585</v>
      </c>
    </row>
    <row r="9" spans="1:18" ht="15.9" customHeight="1" x14ac:dyDescent="0.3">
      <c r="A9" s="167">
        <v>11</v>
      </c>
      <c r="B9" s="42">
        <v>50.45</v>
      </c>
      <c r="C9" s="42">
        <v>51.146666666666675</v>
      </c>
      <c r="D9" s="37">
        <v>51.333333333333336</v>
      </c>
      <c r="E9" s="37">
        <v>51.997</v>
      </c>
      <c r="F9" s="42">
        <v>51.25</v>
      </c>
      <c r="G9" s="42">
        <v>50.756521739130427</v>
      </c>
      <c r="H9" s="42">
        <v>49.72</v>
      </c>
      <c r="I9" s="42">
        <v>52.24</v>
      </c>
      <c r="J9" s="42">
        <v>49.55</v>
      </c>
      <c r="K9" s="42">
        <v>52.75</v>
      </c>
      <c r="L9" s="40">
        <v>51</v>
      </c>
      <c r="M9" s="37">
        <f t="shared" si="2"/>
        <v>51.11935217391305</v>
      </c>
      <c r="N9" s="37">
        <f t="shared" si="1"/>
        <v>3.2000000000000028</v>
      </c>
      <c r="O9" s="27">
        <v>48</v>
      </c>
      <c r="P9" s="27">
        <v>54</v>
      </c>
      <c r="Q9" s="48">
        <f t="shared" si="3"/>
        <v>100.72778753480405</v>
      </c>
    </row>
    <row r="10" spans="1:18" ht="15.9" customHeight="1" x14ac:dyDescent="0.3">
      <c r="A10" s="167">
        <v>12</v>
      </c>
      <c r="B10" s="42">
        <v>50.4375</v>
      </c>
      <c r="C10" s="42">
        <v>51.34086021505378</v>
      </c>
      <c r="D10" s="37">
        <v>52.5</v>
      </c>
      <c r="E10" s="37">
        <v>52.258000000000003</v>
      </c>
      <c r="F10" s="42">
        <v>51.10526315789474</v>
      </c>
      <c r="G10" s="42">
        <v>51.360869565217392</v>
      </c>
      <c r="H10" s="42">
        <v>50.011000000000003</v>
      </c>
      <c r="I10" s="42">
        <v>51.57</v>
      </c>
      <c r="J10" s="42">
        <v>49.46</v>
      </c>
      <c r="K10" s="42">
        <v>51.6</v>
      </c>
      <c r="L10" s="40">
        <v>51</v>
      </c>
      <c r="M10" s="37">
        <f t="shared" si="2"/>
        <v>51.164349293816592</v>
      </c>
      <c r="N10" s="37">
        <f t="shared" si="1"/>
        <v>3.0399999999999991</v>
      </c>
      <c r="O10" s="27">
        <v>48</v>
      </c>
      <c r="P10" s="27">
        <v>54</v>
      </c>
      <c r="Q10" s="48">
        <f t="shared" si="3"/>
        <v>100.81645181047605</v>
      </c>
    </row>
    <row r="11" spans="1:18" ht="15.9" customHeight="1" x14ac:dyDescent="0.3">
      <c r="A11" s="167">
        <v>1</v>
      </c>
      <c r="B11" s="42">
        <v>50.9</v>
      </c>
      <c r="C11" s="42">
        <v>51.014432989690739</v>
      </c>
      <c r="D11" s="37">
        <v>51.888888888888886</v>
      </c>
      <c r="E11" s="37">
        <v>52.116999999999997</v>
      </c>
      <c r="F11" s="42">
        <v>50.89473684210526</v>
      </c>
      <c r="G11" s="42">
        <v>51.192</v>
      </c>
      <c r="H11" s="42">
        <v>49.494999999999997</v>
      </c>
      <c r="I11" s="42">
        <v>51.58</v>
      </c>
      <c r="J11" s="42">
        <v>51.02</v>
      </c>
      <c r="K11" s="42">
        <v>52.214285714285715</v>
      </c>
      <c r="L11" s="40">
        <v>51</v>
      </c>
      <c r="M11" s="37">
        <f t="shared" si="2"/>
        <v>51.231634443497057</v>
      </c>
      <c r="N11" s="37">
        <f t="shared" si="1"/>
        <v>2.7192857142857179</v>
      </c>
      <c r="O11" s="27">
        <v>48</v>
      </c>
      <c r="P11" s="27">
        <v>54</v>
      </c>
      <c r="Q11" s="48">
        <f t="shared" si="3"/>
        <v>100.94903338620109</v>
      </c>
    </row>
    <row r="12" spans="1:18" ht="15.9" customHeight="1" x14ac:dyDescent="0.3">
      <c r="A12" s="167">
        <v>2</v>
      </c>
      <c r="B12" s="42">
        <v>50.722222222222221</v>
      </c>
      <c r="C12" s="42">
        <v>51.321052631578922</v>
      </c>
      <c r="D12" s="37">
        <v>51.75</v>
      </c>
      <c r="E12" s="37">
        <v>52.158000000000001</v>
      </c>
      <c r="F12" s="42">
        <v>51.352941176470587</v>
      </c>
      <c r="G12" s="42">
        <v>50.959090909090904</v>
      </c>
      <c r="H12" s="42">
        <v>49.654000000000003</v>
      </c>
      <c r="I12" s="42">
        <v>51.43</v>
      </c>
      <c r="J12" s="42">
        <v>51.13</v>
      </c>
      <c r="K12" s="42">
        <v>52.4</v>
      </c>
      <c r="L12" s="40">
        <v>51</v>
      </c>
      <c r="M12" s="37">
        <f t="shared" si="2"/>
        <v>51.287730693936261</v>
      </c>
      <c r="N12" s="37">
        <f t="shared" si="1"/>
        <v>2.7459999999999951</v>
      </c>
      <c r="O12" s="27">
        <v>48</v>
      </c>
      <c r="P12" s="27">
        <v>54</v>
      </c>
      <c r="Q12" s="48">
        <f t="shared" si="3"/>
        <v>101.05956786982514</v>
      </c>
    </row>
    <row r="13" spans="1:18" ht="15.9" customHeight="1" x14ac:dyDescent="0.3">
      <c r="A13" s="167">
        <v>3</v>
      </c>
      <c r="B13" s="42"/>
      <c r="C13" s="42"/>
      <c r="D13" s="37"/>
      <c r="E13" s="37"/>
      <c r="F13" s="42"/>
      <c r="G13" s="42"/>
      <c r="H13" s="42"/>
      <c r="I13" s="42"/>
      <c r="J13" s="42"/>
      <c r="K13" s="42"/>
      <c r="L13" s="40">
        <v>51</v>
      </c>
      <c r="M13" s="37"/>
      <c r="N13" s="37">
        <f t="shared" si="1"/>
        <v>0</v>
      </c>
      <c r="O13" s="27">
        <v>48</v>
      </c>
      <c r="P13" s="27">
        <v>54</v>
      </c>
      <c r="Q13" s="48">
        <f t="shared" si="3"/>
        <v>0</v>
      </c>
    </row>
    <row r="14" spans="1:18" ht="15.9" customHeight="1" x14ac:dyDescent="0.3">
      <c r="A14" s="167">
        <v>4</v>
      </c>
      <c r="B14" s="42"/>
      <c r="C14" s="42"/>
      <c r="D14" s="37"/>
      <c r="E14" s="37"/>
      <c r="F14" s="42"/>
      <c r="G14" s="41"/>
      <c r="H14" s="42"/>
      <c r="I14" s="42"/>
      <c r="J14" s="42"/>
      <c r="K14" s="42"/>
      <c r="L14" s="40">
        <v>51</v>
      </c>
      <c r="M14" s="37"/>
      <c r="N14" s="37">
        <f t="shared" si="1"/>
        <v>0</v>
      </c>
      <c r="O14" s="27">
        <v>48</v>
      </c>
      <c r="P14" s="27">
        <v>54</v>
      </c>
      <c r="Q14" s="48">
        <f t="shared" si="3"/>
        <v>0</v>
      </c>
    </row>
    <row r="15" spans="1:18" ht="15.9" customHeight="1" x14ac:dyDescent="0.3">
      <c r="A15" s="167">
        <v>5</v>
      </c>
      <c r="B15" s="42"/>
      <c r="C15" s="42"/>
      <c r="D15" s="37"/>
      <c r="E15" s="37"/>
      <c r="F15" s="42"/>
      <c r="G15" s="42"/>
      <c r="H15" s="42"/>
      <c r="I15" s="42"/>
      <c r="J15" s="42"/>
      <c r="K15" s="42"/>
      <c r="L15" s="40">
        <v>51</v>
      </c>
      <c r="M15" s="37"/>
      <c r="N15" s="37">
        <f t="shared" si="1"/>
        <v>0</v>
      </c>
      <c r="O15" s="27">
        <v>48</v>
      </c>
      <c r="P15" s="27">
        <v>54</v>
      </c>
      <c r="Q15" s="48">
        <f t="shared" si="3"/>
        <v>0</v>
      </c>
      <c r="R15" s="7"/>
    </row>
    <row r="16" spans="1:18" ht="15.9" customHeight="1" x14ac:dyDescent="0.3">
      <c r="A16" s="167">
        <v>6</v>
      </c>
      <c r="B16" s="42"/>
      <c r="C16" s="42"/>
      <c r="D16" s="37"/>
      <c r="E16" s="37"/>
      <c r="F16" s="42"/>
      <c r="G16" s="42"/>
      <c r="H16" s="42"/>
      <c r="I16" s="42"/>
      <c r="J16" s="42"/>
      <c r="K16" s="42"/>
      <c r="L16" s="40">
        <v>51</v>
      </c>
      <c r="M16" s="37"/>
      <c r="N16" s="37">
        <f t="shared" si="1"/>
        <v>0</v>
      </c>
      <c r="O16" s="27">
        <v>48</v>
      </c>
      <c r="P16" s="27">
        <v>54</v>
      </c>
      <c r="Q16" s="48">
        <f t="shared" si="3"/>
        <v>0</v>
      </c>
      <c r="R16" s="7"/>
    </row>
    <row r="17" spans="1:18" ht="15.9" customHeight="1" x14ac:dyDescent="0.3">
      <c r="A17" s="167">
        <v>7</v>
      </c>
      <c r="B17" s="42"/>
      <c r="C17" s="42"/>
      <c r="D17" s="37"/>
      <c r="E17" s="37"/>
      <c r="F17" s="42"/>
      <c r="G17" s="42"/>
      <c r="H17" s="42"/>
      <c r="I17" s="42"/>
      <c r="J17" s="42"/>
      <c r="K17" s="42"/>
      <c r="L17" s="40">
        <v>51</v>
      </c>
      <c r="M17" s="37"/>
      <c r="N17" s="37">
        <f t="shared" si="1"/>
        <v>0</v>
      </c>
      <c r="O17" s="27">
        <v>48</v>
      </c>
      <c r="P17" s="27">
        <v>54</v>
      </c>
      <c r="Q17" s="48">
        <f t="shared" si="3"/>
        <v>0</v>
      </c>
      <c r="R17" s="7"/>
    </row>
    <row r="18" spans="1:18" ht="15.9" customHeight="1" x14ac:dyDescent="0.3">
      <c r="A18" s="167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0">
        <v>51</v>
      </c>
      <c r="M18" s="37"/>
      <c r="N18" s="37">
        <f>MAX(B18:K18)-MIN(B18:K18)</f>
        <v>0</v>
      </c>
      <c r="O18" s="27">
        <v>48</v>
      </c>
      <c r="P18" s="27">
        <v>54</v>
      </c>
      <c r="Q18" s="48">
        <f>M18/M$3*100</f>
        <v>0</v>
      </c>
      <c r="R18" s="7"/>
    </row>
    <row r="19" spans="1:18" ht="15.9" customHeight="1" x14ac:dyDescent="0.3">
      <c r="A19" s="167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0">
        <v>51</v>
      </c>
      <c r="M19" s="37"/>
      <c r="N19" s="37">
        <f>MAX(B19:K19)-MIN(B19:K19)</f>
        <v>0</v>
      </c>
      <c r="O19" s="27">
        <v>48</v>
      </c>
      <c r="P19" s="27">
        <v>54</v>
      </c>
      <c r="Q19" s="48">
        <f>M19/M$3*100</f>
        <v>0</v>
      </c>
    </row>
    <row r="20" spans="1:18" ht="15.9" customHeight="1" x14ac:dyDescent="0.3">
      <c r="A20" s="167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40">
        <v>51</v>
      </c>
      <c r="M20" s="37"/>
      <c r="N20" s="37">
        <f>MAX(B20:K20)-MIN(B20:K20)</f>
        <v>0</v>
      </c>
      <c r="O20" s="27">
        <v>48</v>
      </c>
      <c r="P20" s="27">
        <v>54</v>
      </c>
      <c r="Q20" s="48">
        <f>M20/M$3*100</f>
        <v>0</v>
      </c>
    </row>
    <row r="21" spans="1:18" ht="16.2" x14ac:dyDescent="0.3">
      <c r="O21" s="27">
        <v>49</v>
      </c>
      <c r="P21" s="27">
        <v>55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X20"/>
  <sheetViews>
    <sheetView zoomScale="73" zoomScaleNormal="73" workbookViewId="0">
      <selection activeCell="X15" sqref="X15"/>
    </sheetView>
  </sheetViews>
  <sheetFormatPr defaultRowHeight="13.2" x14ac:dyDescent="0.2"/>
  <cols>
    <col min="1" max="1" width="3.77734375" customWidth="1"/>
    <col min="2" max="2" width="7.88671875" customWidth="1"/>
    <col min="4" max="4" width="8.6640625" customWidth="1"/>
    <col min="5" max="5" width="9.33203125" customWidth="1"/>
    <col min="6" max="6" width="9.44140625" customWidth="1"/>
    <col min="7" max="7" width="9.77734375" customWidth="1"/>
    <col min="8" max="8" width="8.6640625" customWidth="1"/>
    <col min="9" max="9" width="9.21875" customWidth="1"/>
    <col min="10" max="10" width="8.88671875" customWidth="1"/>
    <col min="11" max="11" width="8.6640625" customWidth="1"/>
    <col min="12" max="12" width="10.44140625" customWidth="1"/>
    <col min="13" max="13" width="8.77734375" customWidth="1"/>
    <col min="14" max="14" width="7" customWidth="1"/>
    <col min="15" max="15" width="10.44140625" customWidth="1"/>
    <col min="16" max="16" width="8.77734375" customWidth="1"/>
    <col min="17" max="17" width="8.44140625" customWidth="1"/>
    <col min="18" max="21" width="2.6640625" customWidth="1"/>
    <col min="22" max="22" width="10.109375" bestFit="1" customWidth="1"/>
  </cols>
  <sheetData>
    <row r="1" spans="1:24" ht="20.100000000000001" customHeight="1" x14ac:dyDescent="0.45">
      <c r="F1" s="10" t="s">
        <v>35</v>
      </c>
    </row>
    <row r="2" spans="1:24" ht="15.9" customHeight="1" x14ac:dyDescent="0.3">
      <c r="A2" s="21" t="s">
        <v>46</v>
      </c>
      <c r="B2" s="201" t="s">
        <v>25</v>
      </c>
      <c r="C2" s="195" t="s">
        <v>26</v>
      </c>
      <c r="D2" s="202" t="s">
        <v>81</v>
      </c>
      <c r="E2" s="203" t="s">
        <v>138</v>
      </c>
      <c r="F2" s="202" t="s">
        <v>82</v>
      </c>
      <c r="G2" s="195" t="s">
        <v>27</v>
      </c>
      <c r="H2" s="196" t="s">
        <v>28</v>
      </c>
      <c r="I2" s="201" t="s">
        <v>97</v>
      </c>
      <c r="J2" s="195" t="s">
        <v>74</v>
      </c>
      <c r="K2" s="197" t="s">
        <v>83</v>
      </c>
      <c r="L2" s="204" t="s">
        <v>122</v>
      </c>
      <c r="M2" s="205" t="s">
        <v>123</v>
      </c>
      <c r="N2" s="206" t="s">
        <v>29</v>
      </c>
      <c r="O2" s="207" t="s">
        <v>41</v>
      </c>
      <c r="P2" s="199" t="s">
        <v>42</v>
      </c>
      <c r="Q2" s="195" t="s">
        <v>151</v>
      </c>
      <c r="R2" s="79" t="s">
        <v>124</v>
      </c>
      <c r="S2" s="28" t="s">
        <v>125</v>
      </c>
      <c r="T2" s="28" t="s">
        <v>43</v>
      </c>
      <c r="U2" s="28" t="s">
        <v>44</v>
      </c>
      <c r="V2" s="9" t="s">
        <v>150</v>
      </c>
    </row>
    <row r="3" spans="1:24" ht="15.9" customHeight="1" x14ac:dyDescent="0.3">
      <c r="A3" s="167">
        <v>5</v>
      </c>
      <c r="B3" s="173"/>
      <c r="C3" s="191"/>
      <c r="D3" s="173"/>
      <c r="E3" s="173">
        <v>43.6</v>
      </c>
      <c r="F3" s="173"/>
      <c r="G3" s="191"/>
      <c r="H3" s="191"/>
      <c r="I3" s="173"/>
      <c r="J3" s="191">
        <v>51.2</v>
      </c>
      <c r="K3" s="191"/>
      <c r="L3" s="176">
        <v>43</v>
      </c>
      <c r="M3" s="177">
        <f t="shared" ref="M3:M8" si="0">AVERAGE(B3,D3,E3,F3,I3)</f>
        <v>43.6</v>
      </c>
      <c r="N3" s="177">
        <f t="shared" ref="N3:N20" si="1">MAX(B3,D3,E3,F3,I3)-MIN(B3,D3,E3,F3,I3)</f>
        <v>0</v>
      </c>
      <c r="O3" s="200">
        <v>52</v>
      </c>
      <c r="P3" s="198">
        <f t="shared" ref="P3:P8" si="2">AVERAGE(C3,G3,H3,J3,K3)</f>
        <v>51.2</v>
      </c>
      <c r="Q3" s="198">
        <f t="shared" ref="Q3:Q20" si="3">MAX(C3,G3,H3,J3,K3)-MIN(C3,G3,H3,J3,K3)</f>
        <v>0</v>
      </c>
      <c r="R3" s="17">
        <v>40</v>
      </c>
      <c r="S3" s="18">
        <v>46</v>
      </c>
      <c r="T3" s="18">
        <v>49</v>
      </c>
      <c r="U3" s="18">
        <v>55</v>
      </c>
      <c r="V3" s="48">
        <f>P3/P3*100</f>
        <v>100</v>
      </c>
    </row>
    <row r="4" spans="1:24" ht="15.9" customHeight="1" x14ac:dyDescent="0.3">
      <c r="A4" s="167">
        <v>6</v>
      </c>
      <c r="B4" s="185">
        <v>43.035000000000011</v>
      </c>
      <c r="C4" s="192">
        <v>50.628915662650577</v>
      </c>
      <c r="D4" s="177">
        <v>43.60588235294118</v>
      </c>
      <c r="E4" s="177">
        <v>43.292000000000002</v>
      </c>
      <c r="F4" s="185">
        <v>42.388888888888886</v>
      </c>
      <c r="G4" s="192">
        <v>53.6</v>
      </c>
      <c r="H4" s="192">
        <v>51.076000000000001</v>
      </c>
      <c r="I4" s="185">
        <v>43.81</v>
      </c>
      <c r="J4" s="192">
        <v>50.628915662650577</v>
      </c>
      <c r="K4" s="192">
        <v>50.555555555555557</v>
      </c>
      <c r="L4" s="176">
        <v>43</v>
      </c>
      <c r="M4" s="177">
        <f t="shared" si="0"/>
        <v>43.226354248366015</v>
      </c>
      <c r="N4" s="177">
        <f t="shared" si="1"/>
        <v>1.4211111111111165</v>
      </c>
      <c r="O4" s="200">
        <v>52</v>
      </c>
      <c r="P4" s="198">
        <f t="shared" si="2"/>
        <v>51.297877376171343</v>
      </c>
      <c r="Q4" s="198">
        <f t="shared" si="3"/>
        <v>3.0444444444444443</v>
      </c>
      <c r="R4" s="17">
        <v>40</v>
      </c>
      <c r="S4" s="18">
        <v>46</v>
      </c>
      <c r="T4" s="18">
        <v>49</v>
      </c>
      <c r="U4" s="18">
        <v>55</v>
      </c>
      <c r="V4" s="48">
        <f>P4/P$3*100</f>
        <v>100.19116675033463</v>
      </c>
    </row>
    <row r="5" spans="1:24" ht="15.9" customHeight="1" x14ac:dyDescent="0.3">
      <c r="A5" s="167">
        <v>7</v>
      </c>
      <c r="B5" s="185">
        <v>43.019999999999989</v>
      </c>
      <c r="C5" s="192">
        <v>50.601020408163265</v>
      </c>
      <c r="D5" s="177">
        <v>43.142105263157895</v>
      </c>
      <c r="E5" s="177">
        <v>43.44</v>
      </c>
      <c r="F5" s="185">
        <v>42.9375</v>
      </c>
      <c r="G5" s="192">
        <v>52.352499999999999</v>
      </c>
      <c r="H5" s="192">
        <v>51.234000000000002</v>
      </c>
      <c r="I5" s="185">
        <v>43.21</v>
      </c>
      <c r="J5" s="192">
        <v>50.91</v>
      </c>
      <c r="K5" s="192">
        <v>50.89473684210526</v>
      </c>
      <c r="L5" s="176">
        <v>43</v>
      </c>
      <c r="M5" s="177">
        <f t="shared" si="0"/>
        <v>43.149921052631576</v>
      </c>
      <c r="N5" s="177">
        <f t="shared" si="1"/>
        <v>0.50249999999999773</v>
      </c>
      <c r="O5" s="200">
        <v>52</v>
      </c>
      <c r="P5" s="198">
        <f t="shared" si="2"/>
        <v>51.198451450053703</v>
      </c>
      <c r="Q5" s="198">
        <f t="shared" si="3"/>
        <v>1.7514795918367341</v>
      </c>
      <c r="R5" s="17">
        <v>40</v>
      </c>
      <c r="S5" s="18">
        <v>46</v>
      </c>
      <c r="T5" s="18">
        <v>49</v>
      </c>
      <c r="U5" s="18">
        <v>55</v>
      </c>
      <c r="V5" s="48">
        <f>P5/P$3*100</f>
        <v>99.996975488386127</v>
      </c>
    </row>
    <row r="6" spans="1:24" ht="15.9" customHeight="1" x14ac:dyDescent="0.3">
      <c r="A6" s="167">
        <v>8</v>
      </c>
      <c r="B6" s="185">
        <v>43.038095238095252</v>
      </c>
      <c r="C6" s="192">
        <v>50.729213483146083</v>
      </c>
      <c r="D6" s="177">
        <v>43.788235294117648</v>
      </c>
      <c r="E6" s="177">
        <v>43.697000000000003</v>
      </c>
      <c r="F6" s="185">
        <v>42.9</v>
      </c>
      <c r="G6" s="192">
        <v>52.142307692307696</v>
      </c>
      <c r="H6" s="192">
        <v>51.944000000000003</v>
      </c>
      <c r="I6" s="185">
        <v>43.31</v>
      </c>
      <c r="J6" s="192">
        <v>50.73</v>
      </c>
      <c r="K6" s="192">
        <v>51.4</v>
      </c>
      <c r="L6" s="176">
        <v>43</v>
      </c>
      <c r="M6" s="177">
        <f t="shared" si="0"/>
        <v>43.346666106442584</v>
      </c>
      <c r="N6" s="177">
        <f t="shared" si="1"/>
        <v>0.88823529411764923</v>
      </c>
      <c r="O6" s="200">
        <v>52</v>
      </c>
      <c r="P6" s="198">
        <f t="shared" si="2"/>
        <v>51.389104235090755</v>
      </c>
      <c r="Q6" s="198">
        <f t="shared" si="3"/>
        <v>1.4130942091616134</v>
      </c>
      <c r="R6" s="17">
        <v>40</v>
      </c>
      <c r="S6" s="18">
        <v>46</v>
      </c>
      <c r="T6" s="18">
        <v>49</v>
      </c>
      <c r="U6" s="18">
        <v>55</v>
      </c>
      <c r="V6" s="48">
        <f t="shared" ref="V6:V20" si="4">P6/P$3*100</f>
        <v>100.36934420916161</v>
      </c>
    </row>
    <row r="7" spans="1:24" ht="15.9" customHeight="1" x14ac:dyDescent="0.3">
      <c r="A7" s="167">
        <v>9</v>
      </c>
      <c r="B7" s="185">
        <v>43.065000000000005</v>
      </c>
      <c r="C7" s="192">
        <v>50.75411764705882</v>
      </c>
      <c r="D7" s="177">
        <v>43.55</v>
      </c>
      <c r="E7" s="177">
        <v>43.649000000000001</v>
      </c>
      <c r="F7" s="185">
        <v>43</v>
      </c>
      <c r="G7" s="192">
        <v>52.235789473684214</v>
      </c>
      <c r="H7" s="192">
        <v>52.256</v>
      </c>
      <c r="I7" s="185">
        <v>43.02</v>
      </c>
      <c r="J7" s="192">
        <v>50.35</v>
      </c>
      <c r="K7" s="192">
        <v>51.3</v>
      </c>
      <c r="L7" s="176">
        <v>43</v>
      </c>
      <c r="M7" s="177">
        <f t="shared" si="0"/>
        <v>43.256800000000005</v>
      </c>
      <c r="N7" s="177">
        <f t="shared" si="1"/>
        <v>0.64900000000000091</v>
      </c>
      <c r="O7" s="200">
        <v>52</v>
      </c>
      <c r="P7" s="198">
        <f t="shared" si="2"/>
        <v>51.379181424148598</v>
      </c>
      <c r="Q7" s="198">
        <f t="shared" si="3"/>
        <v>1.9059999999999988</v>
      </c>
      <c r="R7" s="17">
        <v>40</v>
      </c>
      <c r="S7" s="18">
        <v>46</v>
      </c>
      <c r="T7" s="18">
        <v>49</v>
      </c>
      <c r="U7" s="18">
        <v>55</v>
      </c>
      <c r="V7" s="48">
        <f t="shared" si="4"/>
        <v>100.34996371904022</v>
      </c>
    </row>
    <row r="8" spans="1:24" ht="15.9" customHeight="1" x14ac:dyDescent="0.3">
      <c r="A8" s="167">
        <v>10</v>
      </c>
      <c r="B8" s="185">
        <v>42.922727272727265</v>
      </c>
      <c r="C8" s="192">
        <v>50.717171717171723</v>
      </c>
      <c r="D8" s="177">
        <v>43.476190476190474</v>
      </c>
      <c r="E8" s="177">
        <v>43.496000000000002</v>
      </c>
      <c r="F8" s="185">
        <v>42.545454545454547</v>
      </c>
      <c r="G8" s="192">
        <v>51.207142857142863</v>
      </c>
      <c r="H8" s="192">
        <v>52.430999999999997</v>
      </c>
      <c r="I8" s="185">
        <v>42.61</v>
      </c>
      <c r="J8" s="192">
        <v>50.34</v>
      </c>
      <c r="K8" s="192">
        <v>51.4</v>
      </c>
      <c r="L8" s="176">
        <v>43</v>
      </c>
      <c r="M8" s="177">
        <f t="shared" si="0"/>
        <v>43.010074458874463</v>
      </c>
      <c r="N8" s="177">
        <f t="shared" si="1"/>
        <v>0.95054545454545547</v>
      </c>
      <c r="O8" s="200">
        <v>52</v>
      </c>
      <c r="P8" s="198">
        <f t="shared" si="2"/>
        <v>51.219062914862924</v>
      </c>
      <c r="Q8" s="198">
        <f>MAX(C8,G8,H8,J8,K8)-MIN(C8,G8,H8,J8,K8)</f>
        <v>2.090999999999994</v>
      </c>
      <c r="R8" s="17">
        <v>40</v>
      </c>
      <c r="S8" s="18">
        <v>46</v>
      </c>
      <c r="T8" s="18">
        <v>49</v>
      </c>
      <c r="U8" s="18">
        <v>55</v>
      </c>
      <c r="V8" s="48">
        <f t="shared" si="4"/>
        <v>100.03723225559165</v>
      </c>
    </row>
    <row r="9" spans="1:24" ht="15.9" customHeight="1" x14ac:dyDescent="0.3">
      <c r="A9" s="167">
        <v>11</v>
      </c>
      <c r="B9" s="185">
        <v>42.915000000000006</v>
      </c>
      <c r="C9" s="192">
        <v>50.33164556962025</v>
      </c>
      <c r="D9" s="177">
        <v>43.529411764705884</v>
      </c>
      <c r="E9" s="177">
        <v>42.725000000000001</v>
      </c>
      <c r="F9" s="185">
        <v>42.85</v>
      </c>
      <c r="G9" s="192">
        <v>50.449565217391303</v>
      </c>
      <c r="H9" s="192">
        <v>52.359000000000002</v>
      </c>
      <c r="I9" s="185">
        <v>42.78</v>
      </c>
      <c r="J9" s="192">
        <v>50.7</v>
      </c>
      <c r="K9" s="192">
        <v>51.6</v>
      </c>
      <c r="L9" s="176">
        <v>43</v>
      </c>
      <c r="M9" s="177">
        <f>AVERAGE(B9,D9,E9,F9,I9)</f>
        <v>42.959882352941179</v>
      </c>
      <c r="N9" s="177">
        <f>MAX(B9,D9,E9,F9,I9)-MIN(B9,D9,E9,F9,I9)</f>
        <v>0.8044117647058826</v>
      </c>
      <c r="O9" s="200">
        <v>52</v>
      </c>
      <c r="P9" s="198">
        <f>AVERAGE(C9,G9,H9,J9,K9)</f>
        <v>51.088042157402313</v>
      </c>
      <c r="Q9" s="198">
        <f>MAX(C9,G9,H9,J9,K9)-MIN(C9,G9,H9,J9,K9)</f>
        <v>2.0273544303797522</v>
      </c>
      <c r="R9" s="17">
        <v>40</v>
      </c>
      <c r="S9" s="18">
        <v>46</v>
      </c>
      <c r="T9" s="18">
        <v>49</v>
      </c>
      <c r="U9" s="18">
        <v>55</v>
      </c>
      <c r="V9" s="48">
        <f t="shared" si="4"/>
        <v>99.781332338676393</v>
      </c>
    </row>
    <row r="10" spans="1:24" ht="15.9" customHeight="1" x14ac:dyDescent="0.3">
      <c r="A10" s="167">
        <v>12</v>
      </c>
      <c r="B10" s="185">
        <v>43.312499999999993</v>
      </c>
      <c r="C10" s="192">
        <v>51.04245283018868</v>
      </c>
      <c r="D10" s="177">
        <v>44.239999999999995</v>
      </c>
      <c r="E10" s="177">
        <v>42.488</v>
      </c>
      <c r="F10" s="185">
        <v>42.94736842105263</v>
      </c>
      <c r="G10" s="192">
        <v>50.740434782608702</v>
      </c>
      <c r="H10" s="192">
        <v>52.003</v>
      </c>
      <c r="I10" s="185">
        <v>42.64</v>
      </c>
      <c r="J10" s="192">
        <v>50.8</v>
      </c>
      <c r="K10" s="192">
        <v>51.9</v>
      </c>
      <c r="L10" s="176">
        <v>43</v>
      </c>
      <c r="M10" s="177">
        <f>AVERAGE(B10,D10,E10,F10,I10)</f>
        <v>43.125573684210522</v>
      </c>
      <c r="N10" s="177">
        <f t="shared" si="1"/>
        <v>1.7519999999999953</v>
      </c>
      <c r="O10" s="200">
        <v>52</v>
      </c>
      <c r="P10" s="198">
        <f>AVERAGE(C10,G10,H10,J10,K10)</f>
        <v>51.297177522559466</v>
      </c>
      <c r="Q10" s="198">
        <f t="shared" si="3"/>
        <v>1.2625652173912982</v>
      </c>
      <c r="R10" s="17">
        <v>40</v>
      </c>
      <c r="S10" s="18">
        <v>46</v>
      </c>
      <c r="T10" s="18">
        <v>49</v>
      </c>
      <c r="U10" s="18">
        <v>55</v>
      </c>
      <c r="V10" s="48">
        <f t="shared" si="4"/>
        <v>100.18979984874893</v>
      </c>
    </row>
    <row r="11" spans="1:24" ht="15.9" customHeight="1" x14ac:dyDescent="0.3">
      <c r="A11" s="167">
        <v>1</v>
      </c>
      <c r="B11" s="185">
        <v>43.244999999999997</v>
      </c>
      <c r="C11" s="192">
        <v>51.510679611650488</v>
      </c>
      <c r="D11" s="177">
        <v>43.185714285714276</v>
      </c>
      <c r="E11" s="177">
        <v>42.222999999999999</v>
      </c>
      <c r="F11" s="185">
        <v>42.10526315789474</v>
      </c>
      <c r="G11" s="192">
        <v>50.468400000000003</v>
      </c>
      <c r="H11" s="192">
        <v>52.36</v>
      </c>
      <c r="I11" s="185">
        <v>42.96</v>
      </c>
      <c r="J11" s="192">
        <v>50.49</v>
      </c>
      <c r="K11" s="192">
        <v>51.428571428571431</v>
      </c>
      <c r="L11" s="176">
        <v>43</v>
      </c>
      <c r="M11" s="177">
        <f>AVERAGE(B11,D11,E11,F11,I11)</f>
        <v>42.743795488721801</v>
      </c>
      <c r="N11" s="177">
        <f>MAX(B11,D11,E11,F11,I11)-MIN(B11,D11,E11,F11,I11)</f>
        <v>1.1397368421052576</v>
      </c>
      <c r="O11" s="200">
        <v>52</v>
      </c>
      <c r="P11" s="198">
        <f>AVERAGE(C11,G11,H11,J11,K11)</f>
        <v>51.251530208044393</v>
      </c>
      <c r="Q11" s="198">
        <f t="shared" si="3"/>
        <v>1.8915999999999968</v>
      </c>
      <c r="R11" s="17">
        <v>40</v>
      </c>
      <c r="S11" s="18">
        <v>46</v>
      </c>
      <c r="T11" s="18">
        <v>49</v>
      </c>
      <c r="U11" s="18">
        <v>55</v>
      </c>
      <c r="V11" s="48">
        <f t="shared" si="4"/>
        <v>100.10064493758671</v>
      </c>
    </row>
    <row r="12" spans="1:24" ht="15.9" customHeight="1" x14ac:dyDescent="0.3">
      <c r="A12" s="167">
        <v>2</v>
      </c>
      <c r="B12" s="185">
        <v>43.3</v>
      </c>
      <c r="C12" s="192">
        <v>51.333734939759047</v>
      </c>
      <c r="D12" s="177">
        <v>43.46875</v>
      </c>
      <c r="E12" s="177">
        <v>42.341000000000001</v>
      </c>
      <c r="F12" s="185">
        <v>42.647058823529413</v>
      </c>
      <c r="G12" s="192">
        <v>50.529090909090904</v>
      </c>
      <c r="H12" s="192">
        <v>52.142000000000003</v>
      </c>
      <c r="I12" s="185">
        <v>43.11</v>
      </c>
      <c r="J12" s="192">
        <v>50.14</v>
      </c>
      <c r="K12" s="192">
        <v>51.466666666666669</v>
      </c>
      <c r="L12" s="176">
        <v>43</v>
      </c>
      <c r="M12" s="177">
        <f>AVERAGE(B12,D12,E12,F12,I12)</f>
        <v>42.973361764705885</v>
      </c>
      <c r="N12" s="177">
        <f t="shared" si="1"/>
        <v>1.1277499999999989</v>
      </c>
      <c r="O12" s="200">
        <v>52</v>
      </c>
      <c r="P12" s="198">
        <f>AVERAGE(C12,G12,H12,J12,K12)</f>
        <v>51.122298503103323</v>
      </c>
      <c r="Q12" s="198">
        <f t="shared" si="3"/>
        <v>2.0020000000000024</v>
      </c>
      <c r="R12" s="17">
        <v>40</v>
      </c>
      <c r="S12" s="18">
        <v>46</v>
      </c>
      <c r="T12" s="18">
        <v>49</v>
      </c>
      <c r="U12" s="18">
        <v>55</v>
      </c>
      <c r="V12" s="48">
        <f t="shared" si="4"/>
        <v>99.848239263873666</v>
      </c>
    </row>
    <row r="13" spans="1:24" ht="15.9" customHeight="1" x14ac:dyDescent="0.3">
      <c r="A13" s="167">
        <v>3</v>
      </c>
      <c r="B13" s="185"/>
      <c r="C13" s="192"/>
      <c r="D13" s="177"/>
      <c r="E13" s="177"/>
      <c r="F13" s="185"/>
      <c r="G13" s="192"/>
      <c r="H13" s="192"/>
      <c r="I13" s="185"/>
      <c r="J13" s="192"/>
      <c r="K13" s="192"/>
      <c r="L13" s="176">
        <v>43</v>
      </c>
      <c r="M13" s="177"/>
      <c r="N13" s="177">
        <f t="shared" si="1"/>
        <v>0</v>
      </c>
      <c r="O13" s="200">
        <v>52</v>
      </c>
      <c r="P13" s="198"/>
      <c r="Q13" s="198">
        <f t="shared" si="3"/>
        <v>0</v>
      </c>
      <c r="R13" s="17">
        <v>40</v>
      </c>
      <c r="S13" s="18">
        <v>46</v>
      </c>
      <c r="T13" s="18">
        <v>49</v>
      </c>
      <c r="U13" s="18">
        <v>55</v>
      </c>
      <c r="V13" s="48">
        <f t="shared" si="4"/>
        <v>0</v>
      </c>
    </row>
    <row r="14" spans="1:24" ht="15.9" customHeight="1" x14ac:dyDescent="0.3">
      <c r="A14" s="167">
        <v>4</v>
      </c>
      <c r="B14" s="185"/>
      <c r="C14" s="192"/>
      <c r="D14" s="177"/>
      <c r="E14" s="177"/>
      <c r="F14" s="185"/>
      <c r="G14" s="193"/>
      <c r="H14" s="192"/>
      <c r="I14" s="185"/>
      <c r="J14" s="192"/>
      <c r="K14" s="192"/>
      <c r="L14" s="176">
        <v>43</v>
      </c>
      <c r="M14" s="177"/>
      <c r="N14" s="177">
        <f t="shared" si="1"/>
        <v>0</v>
      </c>
      <c r="O14" s="200">
        <v>52</v>
      </c>
      <c r="P14" s="198"/>
      <c r="Q14" s="198">
        <f t="shared" si="3"/>
        <v>0</v>
      </c>
      <c r="R14" s="17">
        <v>40</v>
      </c>
      <c r="S14" s="18">
        <v>46</v>
      </c>
      <c r="T14" s="18">
        <v>49</v>
      </c>
      <c r="U14" s="18">
        <v>55</v>
      </c>
      <c r="V14" s="48">
        <f t="shared" si="4"/>
        <v>0</v>
      </c>
    </row>
    <row r="15" spans="1:24" ht="15.9" customHeight="1" x14ac:dyDescent="0.3">
      <c r="A15" s="167">
        <v>5</v>
      </c>
      <c r="B15" s="185"/>
      <c r="C15" s="192"/>
      <c r="D15" s="177"/>
      <c r="E15" s="177"/>
      <c r="F15" s="185"/>
      <c r="G15" s="192"/>
      <c r="H15" s="192"/>
      <c r="I15" s="185"/>
      <c r="J15" s="192"/>
      <c r="K15" s="192"/>
      <c r="L15" s="176">
        <v>43</v>
      </c>
      <c r="M15" s="177"/>
      <c r="N15" s="177">
        <f t="shared" si="1"/>
        <v>0</v>
      </c>
      <c r="O15" s="200">
        <v>52</v>
      </c>
      <c r="P15" s="198"/>
      <c r="Q15" s="198">
        <f t="shared" si="3"/>
        <v>0</v>
      </c>
      <c r="R15" s="17">
        <v>40</v>
      </c>
      <c r="S15" s="18">
        <v>46</v>
      </c>
      <c r="T15" s="18">
        <v>49</v>
      </c>
      <c r="U15" s="18">
        <v>55</v>
      </c>
      <c r="V15" s="48">
        <f t="shared" si="4"/>
        <v>0</v>
      </c>
      <c r="W15" s="7"/>
      <c r="X15" s="7"/>
    </row>
    <row r="16" spans="1:24" ht="15.9" customHeight="1" x14ac:dyDescent="0.3">
      <c r="A16" s="167">
        <v>6</v>
      </c>
      <c r="B16" s="185"/>
      <c r="C16" s="192"/>
      <c r="D16" s="177"/>
      <c r="E16" s="177"/>
      <c r="F16" s="185"/>
      <c r="G16" s="192"/>
      <c r="H16" s="192"/>
      <c r="I16" s="185"/>
      <c r="J16" s="192"/>
      <c r="K16" s="192"/>
      <c r="L16" s="176">
        <v>43</v>
      </c>
      <c r="M16" s="177"/>
      <c r="N16" s="177">
        <f t="shared" si="1"/>
        <v>0</v>
      </c>
      <c r="O16" s="200">
        <v>52</v>
      </c>
      <c r="P16" s="198"/>
      <c r="Q16" s="198">
        <f t="shared" si="3"/>
        <v>0</v>
      </c>
      <c r="R16" s="17">
        <v>40</v>
      </c>
      <c r="S16" s="18">
        <v>46</v>
      </c>
      <c r="T16" s="18">
        <v>49</v>
      </c>
      <c r="U16" s="18">
        <v>55</v>
      </c>
      <c r="V16" s="48">
        <f t="shared" si="4"/>
        <v>0</v>
      </c>
      <c r="W16" s="7"/>
      <c r="X16" s="7"/>
    </row>
    <row r="17" spans="1:24" ht="15.9" customHeight="1" x14ac:dyDescent="0.3">
      <c r="A17" s="167">
        <v>7</v>
      </c>
      <c r="B17" s="185"/>
      <c r="C17" s="192"/>
      <c r="D17" s="177"/>
      <c r="E17" s="177"/>
      <c r="F17" s="185"/>
      <c r="G17" s="192"/>
      <c r="H17" s="192"/>
      <c r="I17" s="185"/>
      <c r="J17" s="192"/>
      <c r="K17" s="192"/>
      <c r="L17" s="176">
        <v>43</v>
      </c>
      <c r="M17" s="177"/>
      <c r="N17" s="177">
        <f t="shared" si="1"/>
        <v>0</v>
      </c>
      <c r="O17" s="200">
        <v>52</v>
      </c>
      <c r="P17" s="198"/>
      <c r="Q17" s="198">
        <f t="shared" si="3"/>
        <v>0</v>
      </c>
      <c r="R17" s="17">
        <v>40</v>
      </c>
      <c r="S17" s="18">
        <v>46</v>
      </c>
      <c r="T17" s="18">
        <v>49</v>
      </c>
      <c r="U17" s="18">
        <v>55</v>
      </c>
      <c r="V17" s="48">
        <f t="shared" si="4"/>
        <v>0</v>
      </c>
      <c r="W17" s="7"/>
      <c r="X17" s="7"/>
    </row>
    <row r="18" spans="1:24" ht="15.9" customHeight="1" x14ac:dyDescent="0.3">
      <c r="A18" s="167">
        <v>8</v>
      </c>
      <c r="B18" s="186"/>
      <c r="C18" s="193"/>
      <c r="D18" s="186"/>
      <c r="E18" s="186"/>
      <c r="F18" s="186"/>
      <c r="G18" s="193"/>
      <c r="H18" s="193"/>
      <c r="I18" s="186"/>
      <c r="J18" s="193"/>
      <c r="K18" s="193"/>
      <c r="L18" s="176">
        <v>43</v>
      </c>
      <c r="M18" s="177"/>
      <c r="N18" s="177">
        <f t="shared" si="1"/>
        <v>0</v>
      </c>
      <c r="O18" s="200">
        <v>52</v>
      </c>
      <c r="P18" s="198"/>
      <c r="Q18" s="198">
        <f t="shared" si="3"/>
        <v>0</v>
      </c>
      <c r="R18" s="17">
        <v>40</v>
      </c>
      <c r="S18" s="18">
        <v>46</v>
      </c>
      <c r="T18" s="18">
        <v>49</v>
      </c>
      <c r="U18" s="18">
        <v>55</v>
      </c>
      <c r="V18" s="48">
        <f t="shared" si="4"/>
        <v>0</v>
      </c>
    </row>
    <row r="19" spans="1:24" ht="15.9" customHeight="1" x14ac:dyDescent="0.3">
      <c r="A19" s="167">
        <v>9</v>
      </c>
      <c r="B19" s="186"/>
      <c r="C19" s="193"/>
      <c r="D19" s="186"/>
      <c r="E19" s="186"/>
      <c r="F19" s="186"/>
      <c r="G19" s="193"/>
      <c r="H19" s="193"/>
      <c r="I19" s="186"/>
      <c r="J19" s="193"/>
      <c r="K19" s="193"/>
      <c r="L19" s="176">
        <v>43</v>
      </c>
      <c r="M19" s="177"/>
      <c r="N19" s="177">
        <f t="shared" si="1"/>
        <v>0</v>
      </c>
      <c r="O19" s="200">
        <v>52</v>
      </c>
      <c r="P19" s="198"/>
      <c r="Q19" s="198">
        <f t="shared" si="3"/>
        <v>0</v>
      </c>
      <c r="R19" s="17">
        <v>40</v>
      </c>
      <c r="S19" s="18">
        <v>46</v>
      </c>
      <c r="T19" s="18">
        <v>49</v>
      </c>
      <c r="U19" s="18">
        <v>55</v>
      </c>
      <c r="V19" s="48">
        <f t="shared" si="4"/>
        <v>0</v>
      </c>
    </row>
    <row r="20" spans="1:24" ht="15.9" customHeight="1" x14ac:dyDescent="0.3">
      <c r="A20" s="167">
        <v>10</v>
      </c>
      <c r="B20" s="186"/>
      <c r="C20" s="194"/>
      <c r="D20" s="187"/>
      <c r="E20" s="187"/>
      <c r="F20" s="187"/>
      <c r="G20" s="194"/>
      <c r="H20" s="194"/>
      <c r="I20" s="187"/>
      <c r="J20" s="194"/>
      <c r="K20" s="194"/>
      <c r="L20" s="176">
        <v>43</v>
      </c>
      <c r="M20" s="177"/>
      <c r="N20" s="177">
        <f t="shared" si="1"/>
        <v>0</v>
      </c>
      <c r="O20" s="200">
        <v>52</v>
      </c>
      <c r="P20" s="198"/>
      <c r="Q20" s="198">
        <f t="shared" si="3"/>
        <v>0</v>
      </c>
      <c r="R20" s="17">
        <v>40</v>
      </c>
      <c r="S20" s="18">
        <v>46</v>
      </c>
      <c r="T20" s="18">
        <v>49</v>
      </c>
      <c r="U20" s="18">
        <v>55</v>
      </c>
      <c r="V20" s="48">
        <f t="shared" si="4"/>
        <v>0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1</vt:i4>
      </vt:variant>
    </vt:vector>
  </HeadingPairs>
  <TitlesOfParts>
    <vt:vector size="33" baseType="lpstr">
      <vt:lpstr>Purple Bottle認証値</vt:lpstr>
      <vt:lpstr>Na</vt:lpstr>
      <vt:lpstr>K</vt:lpstr>
      <vt:lpstr>CL</vt:lpstr>
      <vt:lpstr>Ca</vt:lpstr>
      <vt:lpstr>GLU</vt:lpstr>
      <vt:lpstr>TCH</vt:lpstr>
      <vt:lpstr>TG</vt:lpstr>
      <vt:lpstr>HDL</vt:lpstr>
      <vt:lpstr>TP</vt:lpstr>
      <vt:lpstr>ALB</vt:lpstr>
      <vt:lpstr>TBIL</vt:lpstr>
      <vt:lpstr>CRP</vt:lpstr>
      <vt:lpstr>UA</vt:lpstr>
      <vt:lpstr>BUN</vt:lpstr>
      <vt:lpstr>CRE</vt:lpstr>
      <vt:lpstr>AST</vt:lpstr>
      <vt:lpstr>ALT</vt:lpstr>
      <vt:lpstr>rGT</vt:lpstr>
      <vt:lpstr>ALP</vt:lpstr>
      <vt:lpstr>LD</vt:lpstr>
      <vt:lpstr>CPK</vt:lpstr>
      <vt:lpstr>AMY</vt:lpstr>
      <vt:lpstr>CHE</vt:lpstr>
      <vt:lpstr>Fe</vt:lpstr>
      <vt:lpstr>Mg</vt:lpstr>
      <vt:lpstr>IP</vt:lpstr>
      <vt:lpstr>IgG</vt:lpstr>
      <vt:lpstr>IgA</vt:lpstr>
      <vt:lpstr>IgM</vt:lpstr>
      <vt:lpstr>LDL</vt:lpstr>
      <vt:lpstr>2024.5月を100％とした時の活性変化率</vt:lpstr>
      <vt:lpstr>'Purple Bottle認証値'!Print_Area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2023-05-05T09:22:27Z</dcterms:created>
  <dcterms:modified xsi:type="dcterms:W3CDTF">2025-03-06T09:42:25Z</dcterms:modified>
</cp:coreProperties>
</file>